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6" windowHeight="11016" tabRatio="890" firstSheet="5" activeTab="9"/>
  </bookViews>
  <sheets>
    <sheet name="表一—全州收入完成" sheetId="14" r:id="rId1"/>
    <sheet name="表二—全州支出完成" sheetId="29" r:id="rId2"/>
    <sheet name="表三—本级收入完成 " sheetId="28" r:id="rId3"/>
    <sheet name="表四—本级支出完成 " sheetId="30" r:id="rId4"/>
    <sheet name="表五-全州收支平衡" sheetId="38" r:id="rId5"/>
    <sheet name="表六-州本级收支平衡" sheetId="39" r:id="rId6"/>
    <sheet name="表七—2018年全州收入预算" sheetId="27" r:id="rId7"/>
    <sheet name="表八—2018年全州支出预算" sheetId="18" r:id="rId8"/>
    <sheet name="表九—2018年本级收入预算" sheetId="34" r:id="rId9"/>
    <sheet name="表十本级支出预算" sheetId="32" r:id="rId10"/>
    <sheet name="表十一本级收支预算明细表" sheetId="40" r:id="rId11"/>
  </sheets>
  <definedNames>
    <definedName name="_xlnm.Print_Area" localSheetId="7">表八—2018年全州支出预算!$A$1:$D$45</definedName>
    <definedName name="_xlnm.Print_Area" localSheetId="1">表二—全州支出完成!$A$1:$D$40</definedName>
    <definedName name="_xlnm.Print_Area" localSheetId="8">表九—2018年本级收入预算!$A$1:$D$27</definedName>
    <definedName name="_xlnm.Print_Area" localSheetId="6">表七—2018年全州收入预算!$A$1:$D$31</definedName>
    <definedName name="_xlnm.Print_Area" localSheetId="2">'表三—本级收入完成 '!$A$1:$D$26</definedName>
    <definedName name="_xlnm.Print_Area" localSheetId="9">表十本级支出预算!$A$1:$D$31</definedName>
    <definedName name="_xlnm.Print_Area" localSheetId="3">'表四—本级支出完成 '!$A$1:$D$31</definedName>
    <definedName name="_xlnm.Print_Area" localSheetId="0">表一—全州收入完成!$A$1:$D$28</definedName>
    <definedName name="_xlnm.Print_Titles" localSheetId="7">表八—2018年全州支出预算!$1:$3</definedName>
    <definedName name="_xlnm.Print_Titles" localSheetId="1">表二—全州支出完成!$1:$3</definedName>
    <definedName name="_xlnm.Print_Titles" localSheetId="9">表十本级支出预算!$1:$3</definedName>
    <definedName name="_xlnm.Print_Titles" localSheetId="3">'表四—本级支出完成 '!$1:$3</definedName>
  </definedNames>
  <calcPr calcId="114210" fullCalcOnLoad="1"/>
</workbook>
</file>

<file path=xl/calcChain.xml><?xml version="1.0" encoding="utf-8"?>
<calcChain xmlns="http://schemas.openxmlformats.org/spreadsheetml/2006/main">
  <c r="D5" i="40"/>
  <c r="D4"/>
  <c r="D11"/>
  <c r="D15"/>
  <c r="D10"/>
  <c r="D21"/>
  <c r="D19"/>
  <c r="D27"/>
  <c r="D40"/>
  <c r="D45"/>
  <c r="D26"/>
  <c r="D53"/>
  <c r="D59"/>
  <c r="D64"/>
  <c r="D69"/>
  <c r="D52"/>
  <c r="D75"/>
  <c r="D80"/>
  <c r="D85"/>
  <c r="D90"/>
  <c r="D99"/>
  <c r="D106"/>
  <c r="D74"/>
  <c r="D116"/>
  <c r="D123"/>
  <c r="D115"/>
  <c r="D127"/>
  <c r="D126"/>
  <c r="D135"/>
  <c r="D144"/>
  <c r="D133"/>
  <c r="D172"/>
  <c r="D174"/>
  <c r="D173"/>
  <c r="D185"/>
  <c r="B10"/>
  <c r="B17"/>
  <c r="B22"/>
  <c r="B172"/>
  <c r="B174"/>
  <c r="B173"/>
  <c r="B185"/>
  <c r="C30" i="32"/>
  <c r="D30"/>
  <c r="B30"/>
  <c r="D29"/>
  <c r="D28"/>
  <c r="D27"/>
  <c r="D26"/>
  <c r="D25"/>
  <c r="D24"/>
  <c r="C24"/>
  <c r="B24"/>
  <c r="D23"/>
  <c r="D22"/>
  <c r="D21"/>
  <c r="D20"/>
  <c r="D19"/>
  <c r="D18"/>
  <c r="D17"/>
  <c r="D16"/>
  <c r="D15"/>
  <c r="D14"/>
  <c r="D13"/>
  <c r="D12"/>
  <c r="D11"/>
  <c r="D10"/>
  <c r="D9"/>
  <c r="D7"/>
  <c r="D6"/>
  <c r="D5"/>
  <c r="D4"/>
  <c r="D26" i="34"/>
  <c r="C26"/>
  <c r="B26"/>
  <c r="D25"/>
  <c r="D23"/>
  <c r="D22"/>
  <c r="D20"/>
  <c r="D19"/>
  <c r="C19"/>
  <c r="B19"/>
  <c r="D13"/>
  <c r="D12"/>
  <c r="D11"/>
  <c r="D10"/>
  <c r="D9"/>
  <c r="D8"/>
  <c r="D7"/>
  <c r="D6"/>
  <c r="D5"/>
  <c r="D4"/>
  <c r="D44" i="18"/>
  <c r="C44"/>
  <c r="B44"/>
  <c r="D43"/>
  <c r="D42"/>
  <c r="D41"/>
  <c r="D40"/>
  <c r="D39"/>
  <c r="C39"/>
  <c r="B39"/>
  <c r="D34"/>
  <c r="D33"/>
  <c r="D32"/>
  <c r="D31"/>
  <c r="D30"/>
  <c r="D29"/>
  <c r="D28"/>
  <c r="D27"/>
  <c r="D26"/>
  <c r="D25"/>
  <c r="D24"/>
  <c r="D23"/>
  <c r="D22"/>
  <c r="D21"/>
  <c r="D20"/>
  <c r="D18"/>
  <c r="D17"/>
  <c r="D16"/>
  <c r="D15"/>
  <c r="D14"/>
  <c r="D13"/>
  <c r="D12"/>
  <c r="D11"/>
  <c r="D10"/>
  <c r="D9"/>
  <c r="D7"/>
  <c r="D6"/>
  <c r="D5"/>
  <c r="D4"/>
  <c r="D30" i="27"/>
  <c r="C30"/>
  <c r="B30"/>
  <c r="D25"/>
  <c r="C25"/>
  <c r="B25"/>
  <c r="D24"/>
  <c r="D23"/>
  <c r="D19"/>
  <c r="D18"/>
  <c r="D17"/>
  <c r="D16"/>
  <c r="D15"/>
  <c r="D14"/>
  <c r="D13"/>
  <c r="D12"/>
  <c r="D11"/>
  <c r="D10"/>
  <c r="D9"/>
  <c r="D8"/>
  <c r="D7"/>
  <c r="D6"/>
  <c r="D5"/>
  <c r="D4"/>
  <c r="D19" i="39"/>
  <c r="B19"/>
  <c r="D19" i="38"/>
  <c r="B19"/>
  <c r="D30" i="30"/>
  <c r="C30"/>
  <c r="B30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25" i="28"/>
  <c r="C25"/>
  <c r="B25"/>
  <c r="D18"/>
  <c r="D17"/>
  <c r="D16"/>
  <c r="D15"/>
  <c r="D14"/>
  <c r="D13"/>
  <c r="D12"/>
  <c r="D11"/>
  <c r="D10"/>
  <c r="D9"/>
  <c r="D8"/>
  <c r="D7"/>
  <c r="D6"/>
  <c r="D5"/>
  <c r="D4"/>
  <c r="D39" i="29"/>
  <c r="C39"/>
  <c r="B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27" i="14"/>
  <c r="C27"/>
  <c r="B27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</calcChain>
</file>

<file path=xl/sharedStrings.xml><?xml version="1.0" encoding="utf-8"?>
<sst xmlns="http://schemas.openxmlformats.org/spreadsheetml/2006/main" count="510" uniqueCount="363">
  <si>
    <t>表一：2017年自治州政府性基金收入情况</t>
  </si>
  <si>
    <t>单位：万元</t>
  </si>
  <si>
    <t>项目</t>
  </si>
  <si>
    <t>2016年决算数</t>
  </si>
  <si>
    <t>2017年完成数</t>
  </si>
  <si>
    <t>比上年增（减）%</t>
  </si>
  <si>
    <t>一、国有土地使用权出让收入</t>
  </si>
  <si>
    <t>二、城市公用事业附加收入</t>
  </si>
  <si>
    <t>三、国有土地收益基金收入</t>
  </si>
  <si>
    <t>四、农业土地开发资金收入</t>
  </si>
  <si>
    <t>五、新增建设用地土地有偿使用费收入</t>
  </si>
  <si>
    <t>六、城市基础设施配套费收入</t>
  </si>
  <si>
    <t>七、污水处理费收入</t>
  </si>
  <si>
    <t>八、新菜地开发建设基金收入</t>
  </si>
  <si>
    <t>九、国家重大水利工程建设基金收入</t>
  </si>
  <si>
    <t>十、水土保持补偿费收入</t>
  </si>
  <si>
    <t>十一、车辆通行费</t>
  </si>
  <si>
    <t>十二、无线电频率占用费</t>
  </si>
  <si>
    <t>十三、散装水泥专项资金收入</t>
  </si>
  <si>
    <t>十四、新型墙体材料专项基金收入</t>
  </si>
  <si>
    <t>十五、彩票发行机构和彩票销售机构的业务费用</t>
  </si>
  <si>
    <t xml:space="preserve">              福利彩票销售机构的业务费用</t>
  </si>
  <si>
    <t xml:space="preserve">              体育彩票销售机构的业务费用</t>
  </si>
  <si>
    <t>十六、彩票公益金收入</t>
  </si>
  <si>
    <t xml:space="preserve">              福利彩票公益金收入</t>
  </si>
  <si>
    <t xml:space="preserve">              体育彩票公益金收入</t>
  </si>
  <si>
    <t>十七、其他政府性基金收入</t>
  </si>
  <si>
    <t>政府性基金收入</t>
  </si>
  <si>
    <t>表二：2017年自治州政府性基金支出情况</t>
  </si>
  <si>
    <t>一、文化体育与传媒支出</t>
  </si>
  <si>
    <t xml:space="preserve">        国家电影事业发展专项资金支出</t>
  </si>
  <si>
    <t>二、社会保障和就业支出</t>
  </si>
  <si>
    <t xml:space="preserve">        大中型水库移民后期扶持基金支出</t>
  </si>
  <si>
    <t xml:space="preserve">        小型水库移民扶助基金支出</t>
  </si>
  <si>
    <t>三、节能环保支出</t>
  </si>
  <si>
    <t xml:space="preserve">        可再生能源电价附加收入安排的支出</t>
  </si>
  <si>
    <t>四、城乡社区支出</t>
  </si>
  <si>
    <t xml:space="preserve">        国有土地使用权出让支出</t>
  </si>
  <si>
    <t xml:space="preserve">        城市公用事业附加支出</t>
  </si>
  <si>
    <t xml:space="preserve">        国有土地收益基金支出</t>
  </si>
  <si>
    <t xml:space="preserve">        农业土地开发资金支出</t>
  </si>
  <si>
    <t xml:space="preserve">        新增建设用地土地有偿使用费支出</t>
  </si>
  <si>
    <t xml:space="preserve">        城市基础设施配套费支出</t>
  </si>
  <si>
    <t xml:space="preserve">        污水处理费支出</t>
  </si>
  <si>
    <t>五、农林水支出</t>
  </si>
  <si>
    <t xml:space="preserve">        新菜地开发建设基金支出</t>
  </si>
  <si>
    <t xml:space="preserve">        大中型水库库区基金支出</t>
  </si>
  <si>
    <t xml:space="preserve">        国家重大水利工程建设基金支出</t>
  </si>
  <si>
    <t xml:space="preserve">        水土保持补偿费安排的支出</t>
  </si>
  <si>
    <t>六、交通运输支出</t>
  </si>
  <si>
    <t xml:space="preserve">        车辆通行费支出</t>
  </si>
  <si>
    <t xml:space="preserve">        民航发展基金支出</t>
  </si>
  <si>
    <t>七、资源勘探信息等支出</t>
  </si>
  <si>
    <t xml:space="preserve">        无线电频率占用费安排的支出</t>
  </si>
  <si>
    <t xml:space="preserve">        散装水泥专项资金支出</t>
  </si>
  <si>
    <t xml:space="preserve">        新型墙体材料专项基金支出</t>
  </si>
  <si>
    <t>八、商业服务业等支出</t>
  </si>
  <si>
    <t xml:space="preserve">        旅游发展基金支出</t>
  </si>
  <si>
    <t>九、其他支出</t>
  </si>
  <si>
    <t xml:space="preserve">        彩票发行销售机构业务费安排的支出</t>
  </si>
  <si>
    <t xml:space="preserve">        彩票公益金支出</t>
  </si>
  <si>
    <t xml:space="preserve">        其他政府性基金支出</t>
  </si>
  <si>
    <t>十、债务付息支出</t>
  </si>
  <si>
    <t>十一、债务发行费用支出</t>
  </si>
  <si>
    <t>政府性基金支出</t>
  </si>
  <si>
    <t>表三：2017年自治州本级政府性基金收入情况</t>
  </si>
  <si>
    <t>二、农业土地开发资金收入</t>
  </si>
  <si>
    <t>三、新增建设用地土地有偿使用费收入</t>
  </si>
  <si>
    <t>四、国家重大水利工程建设基金收入</t>
  </si>
  <si>
    <t>五、水土保持补偿费收入</t>
  </si>
  <si>
    <t>六、车辆通行费</t>
  </si>
  <si>
    <t>七、无线电频率占用费</t>
  </si>
  <si>
    <t>八、散装水泥专项资金收入</t>
  </si>
  <si>
    <t>九、新型墙体材料专项基金收入</t>
  </si>
  <si>
    <t>十、彩票发行机构和彩票销售机构的业务费用</t>
  </si>
  <si>
    <t xml:space="preserve">         福利彩票销售机构的业务费用</t>
  </si>
  <si>
    <t xml:space="preserve">         体育彩票销售机构的业务费用</t>
  </si>
  <si>
    <t>十一、彩票公益金收入</t>
  </si>
  <si>
    <t xml:space="preserve">             体育彩票公益金收入</t>
  </si>
  <si>
    <t>表四：2017年自治州本级政府性基金支出情况</t>
  </si>
  <si>
    <t xml:space="preserve">    国家电影事业发展专项资金安排的支出</t>
  </si>
  <si>
    <t xml:space="preserve">    大中型水库移民后期扶持基金支出</t>
  </si>
  <si>
    <t xml:space="preserve">    小型水库移民扶助基金支出</t>
  </si>
  <si>
    <t xml:space="preserve">    可再生能源电价附加收入安排的支出</t>
  </si>
  <si>
    <t xml:space="preserve">    国有土地使用权出让收入安排的支出</t>
  </si>
  <si>
    <t xml:space="preserve">    农业土地开发资金安排的支出</t>
  </si>
  <si>
    <t xml:space="preserve">    新增建设用地土地有偿使用费安排的支出</t>
  </si>
  <si>
    <t>五、交通运输支出</t>
  </si>
  <si>
    <t xml:space="preserve">    车辆通行费安排的支出</t>
  </si>
  <si>
    <t xml:space="preserve">    民航发展基金支出</t>
  </si>
  <si>
    <t>六、资源勘探信息等支出</t>
  </si>
  <si>
    <t xml:space="preserve">    无线电频率占用费安排的支出</t>
  </si>
  <si>
    <t xml:space="preserve">    散装水泥专项资金安排的支出</t>
  </si>
  <si>
    <t xml:space="preserve">    新型墙体材料专项基金安排的支出</t>
  </si>
  <si>
    <t>七、其他支出</t>
  </si>
  <si>
    <t xml:space="preserve">    彩票发行销售机构业务费安排的支出</t>
  </si>
  <si>
    <t xml:space="preserve">    彩票公益金安排的支出</t>
  </si>
  <si>
    <t xml:space="preserve">    其他政府性基金支出</t>
  </si>
  <si>
    <t>八、债务发行费用支出</t>
  </si>
  <si>
    <t>表五：2017年自治州政府性基金收支预计平衡情况</t>
  </si>
  <si>
    <t>收入</t>
  </si>
  <si>
    <t>预计完成数</t>
  </si>
  <si>
    <t>支出</t>
  </si>
  <si>
    <t>政府性基金收入完成合计</t>
  </si>
  <si>
    <t>政府性基金支出完成合计</t>
  </si>
  <si>
    <t>政府性基金转移性收入</t>
  </si>
  <si>
    <t>政府性基金转移性支出</t>
  </si>
  <si>
    <t xml:space="preserve">   政府性基金上级补助收入</t>
  </si>
  <si>
    <t xml:space="preserve">   政府性基金上解上级支出</t>
  </si>
  <si>
    <t xml:space="preserve">   政府性基金下级上解收入</t>
  </si>
  <si>
    <t xml:space="preserve">   政府性基金补助下级支出</t>
  </si>
  <si>
    <t>政府性基金上年结余收入</t>
  </si>
  <si>
    <t>政府性基金调出资金</t>
  </si>
  <si>
    <t>政府性基金调入资金</t>
  </si>
  <si>
    <t>地方政府专项债务还本支出</t>
  </si>
  <si>
    <t xml:space="preserve">   一般公共预算调入</t>
  </si>
  <si>
    <t>地方政府专项债务转贷支出</t>
  </si>
  <si>
    <t xml:space="preserve">   调入专项收入</t>
  </si>
  <si>
    <t xml:space="preserve">   其他调入</t>
  </si>
  <si>
    <t>地方政府专项债务收入</t>
  </si>
  <si>
    <t>年终结余</t>
  </si>
  <si>
    <t>地方政府专项债务转贷收入</t>
  </si>
  <si>
    <t>总             计</t>
  </si>
  <si>
    <t>总        计</t>
  </si>
  <si>
    <t>表六：2017年自治州本级政府性基金收支平衡情况</t>
  </si>
  <si>
    <t>表七：2018年自治州政府性基金收入安排情况</t>
  </si>
  <si>
    <t>2018年预算数</t>
  </si>
  <si>
    <t>十、车辆通行费</t>
  </si>
  <si>
    <t>十一、散装水泥专项资金收入</t>
  </si>
  <si>
    <t>十二、新型墙体材料专项基金收入</t>
  </si>
  <si>
    <t>十三、彩票发行机构和彩票销售机构的业务费用</t>
  </si>
  <si>
    <t>十四、彩票公益金收入</t>
  </si>
  <si>
    <t>十五、国家电影事业发展专项资金收入</t>
  </si>
  <si>
    <t>十六、其他政府性基金收入</t>
  </si>
  <si>
    <t>政府性基金收入小计</t>
  </si>
  <si>
    <t>上级补助收入</t>
  </si>
  <si>
    <t>调入资金</t>
  </si>
  <si>
    <t>上年结余</t>
  </si>
  <si>
    <t>政府性基金收入合计</t>
  </si>
  <si>
    <t>表八：2018年自治州政府性基金支出安排情况</t>
  </si>
  <si>
    <t xml:space="preserve">    国家电影事业发展专项资金支出</t>
  </si>
  <si>
    <t>三、城乡社区支出</t>
  </si>
  <si>
    <t xml:space="preserve">    国有土地使用权出让支出</t>
  </si>
  <si>
    <t xml:space="preserve">    城市公用事业附加支出</t>
  </si>
  <si>
    <t xml:space="preserve">    国有土地收益基金支出</t>
  </si>
  <si>
    <t xml:space="preserve">    农业土地开发资金支出</t>
  </si>
  <si>
    <t xml:space="preserve">    新增建设用地土地有偿使用费支出</t>
  </si>
  <si>
    <t xml:space="preserve">    城市基础设施配套费支出</t>
  </si>
  <si>
    <t xml:space="preserve">    污水处理费支出</t>
  </si>
  <si>
    <t>四、农林水支出</t>
  </si>
  <si>
    <t xml:space="preserve">    新菜地开发建设基金支出</t>
  </si>
  <si>
    <t xml:space="preserve">    大中型水库库区基金支出</t>
  </si>
  <si>
    <t xml:space="preserve">    国家重大水利工程建设基金支出</t>
  </si>
  <si>
    <t xml:space="preserve">    车辆通行费支出</t>
  </si>
  <si>
    <t xml:space="preserve">    散装水泥专项支出支出</t>
  </si>
  <si>
    <t xml:space="preserve">    新型墙体材料专项基金</t>
  </si>
  <si>
    <t>七、商业服务业等支出</t>
  </si>
  <si>
    <t xml:space="preserve">    旅游发展基金支出</t>
  </si>
  <si>
    <t>八、其他支出</t>
  </si>
  <si>
    <t xml:space="preserve">    彩票公益金支出</t>
  </si>
  <si>
    <t>九、债务付息支出</t>
  </si>
  <si>
    <t>十、债务发行费用支出</t>
  </si>
  <si>
    <t>政府性基金支出小计</t>
  </si>
  <si>
    <t>上解上级支出</t>
  </si>
  <si>
    <t>调出资金</t>
  </si>
  <si>
    <t>地方政府专项债还本支出</t>
  </si>
  <si>
    <t>政府性基金支出合计</t>
  </si>
  <si>
    <t>表九：2018年自治州本级政府性基金收入安排情况</t>
  </si>
  <si>
    <t>五、车辆通行费</t>
  </si>
  <si>
    <t>六、散装水泥专项资金收入</t>
  </si>
  <si>
    <t>七、新型墙体材料专项基金收入</t>
  </si>
  <si>
    <t>八、彩票发行机构和彩票销售机构的业务费用</t>
  </si>
  <si>
    <t>九、彩票公益金收入</t>
  </si>
  <si>
    <t>十、国家电影事业发展专项资金收入</t>
  </si>
  <si>
    <t>下级上解收入</t>
  </si>
  <si>
    <t>表十：2018年自治州本级政府性基金支出安排情况</t>
  </si>
  <si>
    <t>四、交通运输支出</t>
  </si>
  <si>
    <t>五、资源勘探信息等支出</t>
  </si>
  <si>
    <t>六、其他支出</t>
  </si>
  <si>
    <t>七、债务发行费用支出</t>
  </si>
  <si>
    <t>补助下级支出</t>
  </si>
  <si>
    <t>地方政府专项债转贷支出</t>
  </si>
  <si>
    <r>
      <t>项</t>
    </r>
    <r>
      <rPr>
        <b/>
        <sz val="12"/>
        <rFont val="宋体"/>
        <charset val="134"/>
      </rPr>
      <t>目</t>
    </r>
  </si>
  <si>
    <t>预算数</t>
  </si>
  <si>
    <t>一、农网还贷资金收入</t>
  </si>
  <si>
    <t>二、海南省高等级公路车辆通行附加费收入</t>
  </si>
  <si>
    <t xml:space="preserve">    国家电影事业发展专项资金及对应专项债务收入安排的支出</t>
  </si>
  <si>
    <t>三、港口建设费收入</t>
  </si>
  <si>
    <t xml:space="preserve">      资助国产影片放映</t>
  </si>
  <si>
    <t>四、国家电影事业发展专项资金收入</t>
    <phoneticPr fontId="17" type="noConversion"/>
  </si>
  <si>
    <t xml:space="preserve">      资助城市影院</t>
  </si>
  <si>
    <t>五、国有土地收益基金收入</t>
    <phoneticPr fontId="17" type="noConversion"/>
  </si>
  <si>
    <t xml:space="preserve">      资助少数民族电影译制</t>
  </si>
  <si>
    <t>六、农业土地开发资金收入</t>
    <phoneticPr fontId="17" type="noConversion"/>
  </si>
  <si>
    <t xml:space="preserve">      其他国家电影事业发展专项资金支出</t>
  </si>
  <si>
    <t>七、国有土地使用权出让收入</t>
    <phoneticPr fontId="17" type="noConversion"/>
  </si>
  <si>
    <t xml:space="preserve">  土地出让价款收入</t>
  </si>
  <si>
    <t xml:space="preserve">  补缴的土地价款</t>
  </si>
  <si>
    <t xml:space="preserve">      移民补助</t>
  </si>
  <si>
    <t xml:space="preserve">  划拨土地收入</t>
  </si>
  <si>
    <t xml:space="preserve">      基础设施建设和经济发展</t>
  </si>
  <si>
    <r>
      <t xml:space="preserve"> 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缴纳新增建设用地土地有偿使用费</t>
    </r>
  </si>
  <si>
    <t xml:space="preserve">      其他大中型水库移民后期扶持基金支出</t>
  </si>
  <si>
    <t xml:space="preserve">  其他土地出让收入</t>
  </si>
  <si>
    <t xml:space="preserve">    小型水库移民扶助基金及对应专项债务收入安排的支出</t>
  </si>
  <si>
    <t>八、大中型水库库区基金收入</t>
    <phoneticPr fontId="17" type="noConversion"/>
  </si>
  <si>
    <t>九、彩票公益金收入</t>
    <phoneticPr fontId="17" type="noConversion"/>
  </si>
  <si>
    <t xml:space="preserve">  福利彩票公益金收入</t>
  </si>
  <si>
    <t xml:space="preserve">      其他小型水库移民扶助基金支出</t>
  </si>
  <si>
    <t xml:space="preserve">  体育彩票公益金收入</t>
  </si>
  <si>
    <t>十、城市基础设施配套费收入</t>
    <phoneticPr fontId="17" type="noConversion"/>
  </si>
  <si>
    <t>十一、小型水库移民扶助基金收入</t>
    <phoneticPr fontId="17" type="noConversion"/>
  </si>
  <si>
    <t xml:space="preserve">    废弃电器电子产品处理基金支出</t>
  </si>
  <si>
    <t>十二、国家重大水利工程建设基金收入</t>
    <phoneticPr fontId="17" type="noConversion"/>
  </si>
  <si>
    <r>
      <t xml:space="preserve">   </t>
    </r>
    <r>
      <rPr>
        <sz val="11"/>
        <rFont val="宋体"/>
        <charset val="134"/>
      </rPr>
      <t xml:space="preserve">  </t>
    </r>
    <r>
      <rPr>
        <sz val="11"/>
        <rFont val="宋体"/>
        <charset val="134"/>
      </rPr>
      <t xml:space="preserve"> 回收处理费用补贴</t>
    </r>
  </si>
  <si>
    <t xml:space="preserve">  南水北调工程建设资金</t>
  </si>
  <si>
    <r>
      <t xml:space="preserve"> 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   信息系统建设</t>
    </r>
  </si>
  <si>
    <t xml:space="preserve">  三峡工程后续工作资金</t>
  </si>
  <si>
    <r>
      <t xml:space="preserve">    </t>
    </r>
    <r>
      <rPr>
        <sz val="11"/>
        <rFont val="宋体"/>
        <charset val="134"/>
      </rPr>
      <t xml:space="preserve">  </t>
    </r>
    <r>
      <rPr>
        <sz val="11"/>
        <rFont val="宋体"/>
        <charset val="134"/>
      </rPr>
      <t>基金征管经费</t>
    </r>
  </si>
  <si>
    <t xml:space="preserve">  省级重大水利工程建设资金</t>
  </si>
  <si>
    <r>
      <t xml:space="preserve">    </t>
    </r>
    <r>
      <rPr>
        <sz val="11"/>
        <rFont val="宋体"/>
        <charset val="134"/>
      </rPr>
      <t xml:space="preserve">  </t>
    </r>
    <r>
      <rPr>
        <sz val="11"/>
        <rFont val="宋体"/>
        <charset val="134"/>
      </rPr>
      <t>其他废弃电器电子产品处理基金支出</t>
    </r>
  </si>
  <si>
    <t>十三、车辆通行费</t>
    <phoneticPr fontId="17" type="noConversion"/>
  </si>
  <si>
    <t>十四、污水处理费收入</t>
    <phoneticPr fontId="17" type="noConversion"/>
  </si>
  <si>
    <t xml:space="preserve">    国有土地使用权出让收入及对应专项债务收入安排的支出</t>
  </si>
  <si>
    <t>十五、彩票发行机构和彩票销售机构的业务费用</t>
    <phoneticPr fontId="17" type="noConversion"/>
  </si>
  <si>
    <t xml:space="preserve">      征地和拆迁补偿支出</t>
  </si>
  <si>
    <t>十六、其他政府性基金收入</t>
    <phoneticPr fontId="17" type="noConversion"/>
  </si>
  <si>
    <t xml:space="preserve">      土地开发支出</t>
  </si>
  <si>
    <t>十七、专项债券对应项目专项收入</t>
    <phoneticPr fontId="17" type="noConversion"/>
  </si>
  <si>
    <t xml:space="preserve">      城市建设支出</t>
  </si>
  <si>
    <t xml:space="preserve">      农村基础设施建设支出</t>
  </si>
  <si>
    <t xml:space="preserve">      补助被征地农民支出</t>
  </si>
  <si>
    <t xml:space="preserve">      土地出让业务支出</t>
  </si>
  <si>
    <t xml:space="preserve">      廉租住房支出</t>
  </si>
  <si>
    <t xml:space="preserve">      支付破产或改制企业职工安置费</t>
  </si>
  <si>
    <t xml:space="preserve">      棚户区改造支出</t>
  </si>
  <si>
    <r>
      <t xml:space="preserve">    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>公共租赁住房支出</t>
    </r>
  </si>
  <si>
    <t xml:space="preserve">      保障性住房租金补贴</t>
  </si>
  <si>
    <t xml:space="preserve">      其他国有土地使用权出让收入安排的支出</t>
    <phoneticPr fontId="17" type="noConversion"/>
  </si>
  <si>
    <t xml:space="preserve">    国有土地收益基金及对应专项债务收入安排的支出</t>
  </si>
  <si>
    <t xml:space="preserve">      其他国有土地收益基金支出</t>
  </si>
  <si>
    <t xml:space="preserve">    农业土地开发资金及对应专项债务收入安排的支出</t>
  </si>
  <si>
    <t xml:space="preserve">    城市基础设施配套费及对应专项债务收入安排的支出</t>
  </si>
  <si>
    <t xml:space="preserve">      城市公共设施</t>
  </si>
  <si>
    <t xml:space="preserve">      城市环境卫生</t>
  </si>
  <si>
    <t xml:space="preserve">      公有房屋</t>
  </si>
  <si>
    <t xml:space="preserve">      城市防洪</t>
  </si>
  <si>
    <t xml:space="preserve">      其他城市基础设施配套费安排的支出</t>
  </si>
  <si>
    <t xml:space="preserve">    污水处理费收入及对应专项债务收入安排的支出</t>
  </si>
  <si>
    <t xml:space="preserve">    新菜地开发建设基金及对应专项债务收入安排的支出</t>
  </si>
  <si>
    <t xml:space="preserve">      开发新菜地工程</t>
  </si>
  <si>
    <t xml:space="preserve">      改造老菜地工程</t>
  </si>
  <si>
    <t xml:space="preserve">      设备购置</t>
  </si>
  <si>
    <t xml:space="preserve">      技术培训与推广</t>
  </si>
  <si>
    <t xml:space="preserve">      其他新菜地开发建设基金支出</t>
  </si>
  <si>
    <t xml:space="preserve">    大中型水库库区基金及对应专项债务收入安排的支出</t>
  </si>
  <si>
    <t xml:space="preserve">      解决移民遗留问题</t>
  </si>
  <si>
    <t xml:space="preserve">      库区防护工程维护</t>
  </si>
  <si>
    <t xml:space="preserve">      其他大中型水库库区基金支出</t>
  </si>
  <si>
    <t xml:space="preserve">    三峡水库库区基金支出</t>
  </si>
  <si>
    <t xml:space="preserve">      库区维护和管理</t>
  </si>
  <si>
    <t xml:space="preserve">      其他三峡水库库区基金支出</t>
  </si>
  <si>
    <t xml:space="preserve">    国家重大水利工程建设基金及对应专项债务收入安排的支出</t>
  </si>
  <si>
    <t xml:space="preserve">      南水北调工程建设</t>
  </si>
  <si>
    <t xml:space="preserve">      三峡工程后续工作</t>
  </si>
  <si>
    <t xml:space="preserve">      地方重大水利工程建设</t>
  </si>
  <si>
    <t xml:space="preserve">      其他重大水利工程建设基金支出</t>
  </si>
  <si>
    <t xml:space="preserve">    海南省高等级公路车辆通行附加费及对应专项债务收入安排的支出</t>
  </si>
  <si>
    <t xml:space="preserve">      公路建设</t>
  </si>
  <si>
    <t xml:space="preserve">      公路养护</t>
  </si>
  <si>
    <t xml:space="preserve">      公路还贷</t>
  </si>
  <si>
    <t xml:space="preserve">      其他海南省高等级公路车辆通行附加费安排的支出</t>
  </si>
  <si>
    <t xml:space="preserve">    车辆通行费及对应专项债务收入安排的支出</t>
  </si>
  <si>
    <t xml:space="preserve">      政府还贷公路养护</t>
  </si>
  <si>
    <t xml:space="preserve">      政府还贷公路管理</t>
  </si>
  <si>
    <t xml:space="preserve">      其他车辆通行费安排的支出</t>
  </si>
  <si>
    <t xml:space="preserve">    港口建设费及对应债务收入安排的支出</t>
  </si>
  <si>
    <t xml:space="preserve">      港口设施</t>
  </si>
  <si>
    <t xml:space="preserve">      航道建设和维护</t>
  </si>
  <si>
    <t xml:space="preserve">      航运保障系统建设</t>
  </si>
  <si>
    <t xml:space="preserve">      其他港口建设费安排的支出</t>
  </si>
  <si>
    <t xml:space="preserve">    铁路建设基金支出</t>
  </si>
  <si>
    <t xml:space="preserve">      铁路建设投资</t>
  </si>
  <si>
    <t xml:space="preserve">      购置铁路机车车辆</t>
  </si>
  <si>
    <t xml:space="preserve">      铁路还贷</t>
  </si>
  <si>
    <t xml:space="preserve">      建设项目铺底资金</t>
  </si>
  <si>
    <t xml:space="preserve">      勘测设计</t>
  </si>
  <si>
    <t xml:space="preserve">      注册资本金</t>
  </si>
  <si>
    <t xml:space="preserve">      周转资金</t>
  </si>
  <si>
    <t xml:space="preserve">      其他铁路建设基金支出</t>
  </si>
  <si>
    <t xml:space="preserve">    船舶油污损害赔偿基金支出</t>
  </si>
  <si>
    <t xml:space="preserve">      应急处置费用</t>
  </si>
  <si>
    <t xml:space="preserve">      控制清除污染</t>
  </si>
  <si>
    <t xml:space="preserve">      损失补偿</t>
  </si>
  <si>
    <t xml:space="preserve">      生态恢复</t>
  </si>
  <si>
    <t xml:space="preserve">      监视监测</t>
  </si>
  <si>
    <t xml:space="preserve">      其他船舶油污损害赔偿基金支出</t>
  </si>
  <si>
    <t xml:space="preserve">      民航机场建设</t>
  </si>
  <si>
    <t xml:space="preserve">      空管系统建设</t>
  </si>
  <si>
    <t xml:space="preserve">      民航安全</t>
  </si>
  <si>
    <t xml:space="preserve">      航线和机场补贴</t>
  </si>
  <si>
    <t xml:space="preserve">      民航节能减排</t>
  </si>
  <si>
    <t xml:space="preserve">      通用航空发展</t>
  </si>
  <si>
    <t xml:space="preserve">      征管经费</t>
  </si>
  <si>
    <t xml:space="preserve">      其他民航发展基金支出</t>
  </si>
  <si>
    <t xml:space="preserve">    散装水泥专项资金及对应专项债务收入安排的支出</t>
  </si>
  <si>
    <t xml:space="preserve">      建设专用设施</t>
  </si>
  <si>
    <t xml:space="preserve">      专用设备购置和维修</t>
  </si>
  <si>
    <t xml:space="preserve">      贷款贴息</t>
  </si>
  <si>
    <t xml:space="preserve">      技术研发与推广</t>
  </si>
  <si>
    <t xml:space="preserve">      宣传</t>
  </si>
  <si>
    <t xml:space="preserve">      其他散装水泥专项资金支出</t>
  </si>
  <si>
    <t xml:space="preserve">    农网还贷资金支出</t>
  </si>
  <si>
    <t xml:space="preserve">      地方农网还贷资金支出</t>
  </si>
  <si>
    <t xml:space="preserve">      其他农网还贷资金支出</t>
  </si>
  <si>
    <t xml:space="preserve">      宣传促销</t>
  </si>
  <si>
    <t xml:space="preserve">      行业规划</t>
  </si>
  <si>
    <t xml:space="preserve">      旅游事业补助</t>
  </si>
  <si>
    <t xml:space="preserve">      地方旅游开发项目补助</t>
  </si>
  <si>
    <t xml:space="preserve">      其他旅游发展基金支出</t>
  </si>
  <si>
    <t xml:space="preserve">    其他政府性基金及对应专项债务收入安排的支出</t>
  </si>
  <si>
    <t xml:space="preserve">      福利彩票发行机构的业务费支出</t>
  </si>
  <si>
    <t xml:space="preserve">      体育彩票发行机构的业务费支出</t>
  </si>
  <si>
    <t xml:space="preserve">      福利彩票销售机构的业务费支出</t>
  </si>
  <si>
    <t xml:space="preserve">      体育彩票销售机构的业务费支出</t>
  </si>
  <si>
    <t xml:space="preserve">      彩票兑奖周转金支出</t>
  </si>
  <si>
    <t xml:space="preserve">      彩票发行销售风险基金支出</t>
  </si>
  <si>
    <t xml:space="preserve">      彩票市场调控资金支出</t>
  </si>
  <si>
    <t xml:space="preserve">      其他彩票发行销售机构业务费安排的支出</t>
  </si>
  <si>
    <t xml:space="preserve">    彩票公益金及对应专项债务收入安排的支出</t>
  </si>
  <si>
    <t xml:space="preserve">      用于社会福利的彩票公益金支出</t>
  </si>
  <si>
    <t xml:space="preserve">      用于体育事业的彩票公益金支出</t>
  </si>
  <si>
    <t xml:space="preserve">      用于教育事业的彩票公益金支出</t>
  </si>
  <si>
    <t xml:space="preserve">      用于红十字事业的彩票公益金支出</t>
  </si>
  <si>
    <t xml:space="preserve">      用于残疾人事业的彩票公益金支出</t>
  </si>
  <si>
    <t xml:space="preserve">      用于文化事业的彩票公益金支出</t>
  </si>
  <si>
    <t xml:space="preserve">      用于扶贫的彩票公益金支出</t>
  </si>
  <si>
    <t xml:space="preserve">      用于法律援助的彩票公益金支出</t>
  </si>
  <si>
    <t xml:space="preserve">      用于城乡医疗救助的的彩票公益金支出</t>
  </si>
  <si>
    <t xml:space="preserve">      用于其他社会公益事业的彩票公益金支出</t>
  </si>
  <si>
    <t>收入合计</t>
  </si>
  <si>
    <t>支出合计</t>
  </si>
  <si>
    <t>转移性收入</t>
  </si>
  <si>
    <t>转移性支出</t>
  </si>
  <si>
    <t xml:space="preserve">  政府性基金转移收入</t>
  </si>
  <si>
    <t xml:space="preserve">  政府性基金转移支付</t>
  </si>
  <si>
    <t xml:space="preserve">    政府性基金补助收入</t>
  </si>
  <si>
    <t xml:space="preserve">    政府性基金补助支出</t>
  </si>
  <si>
    <t xml:space="preserve">    政府性基金上解收入</t>
  </si>
  <si>
    <t xml:space="preserve">    政府性基金上解支出</t>
  </si>
  <si>
    <t xml:space="preserve">  上年结余收入</t>
  </si>
  <si>
    <t xml:space="preserve"> 调出资金</t>
  </si>
  <si>
    <t xml:space="preserve">  调入资金</t>
  </si>
  <si>
    <t xml:space="preserve"> 年终结余</t>
  </si>
  <si>
    <t xml:space="preserve">    其中：地方政府性基金调入专项收入</t>
  </si>
  <si>
    <t xml:space="preserve"> 地方政府专项债务还本支出</t>
    <phoneticPr fontId="17" type="noConversion"/>
  </si>
  <si>
    <t xml:space="preserve">  地方政府专项债务收入</t>
  </si>
  <si>
    <t xml:space="preserve"> 地方政府专项债务转贷支出</t>
    <phoneticPr fontId="17" type="noConversion"/>
  </si>
  <si>
    <t xml:space="preserve">  地方政府专项债务转贷收入</t>
    <phoneticPr fontId="17" type="noConversion"/>
  </si>
  <si>
    <t>收入总计</t>
  </si>
  <si>
    <t>支出总计</t>
  </si>
  <si>
    <r>
      <t>项</t>
    </r>
    <r>
      <rPr>
        <b/>
        <sz val="12"/>
        <rFont val="宋体"/>
        <charset val="134"/>
      </rPr>
      <t>目</t>
    </r>
    <phoneticPr fontId="17" type="noConversion"/>
  </si>
  <si>
    <t>表十一：2018年自治州本级政府性基金预算收支明细表</t>
    <phoneticPr fontId="17" type="noConversion"/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</si>
</sst>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_);[Red]\(0\)"/>
    <numFmt numFmtId="177" formatCode="0.0_ "/>
    <numFmt numFmtId="178" formatCode="* #,##0.00;* \-#,##0.00;* &quot;-&quot;??;@"/>
    <numFmt numFmtId="179" formatCode="_ * #,##0_ ;_ * \-#,##0_ ;_ * &quot;-&quot;??_ ;_ @_ "/>
  </numFmts>
  <fonts count="18">
    <font>
      <sz val="12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8"/>
      <name val="方正小标宋简体"/>
      <charset val="134"/>
    </font>
    <font>
      <b/>
      <sz val="16"/>
      <name val="宋体"/>
      <charset val="134"/>
    </font>
    <font>
      <sz val="10"/>
      <name val="方正书宋简体"/>
      <charset val="134"/>
    </font>
    <font>
      <b/>
      <sz val="10"/>
      <name val="方正书宋简体"/>
      <charset val="134"/>
    </font>
    <font>
      <sz val="10"/>
      <name val="方正黑体简体"/>
      <charset val="134"/>
    </font>
    <font>
      <sz val="12"/>
      <color indexed="10"/>
      <name val="宋体"/>
      <charset val="134"/>
    </font>
    <font>
      <b/>
      <sz val="16"/>
      <name val="宋体"/>
      <charset val="134"/>
    </font>
    <font>
      <sz val="12"/>
      <color indexed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name val="仿宋_GB2312"/>
      <charset val="134"/>
    </font>
    <font>
      <b/>
      <sz val="10"/>
      <name val="Arial"/>
      <family val="2"/>
    </font>
    <font>
      <sz val="12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4" fillId="0" borderId="0"/>
    <xf numFmtId="0" fontId="16" fillId="0" borderId="0"/>
    <xf numFmtId="43" fontId="16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/>
  </cellStyleXfs>
  <cellXfs count="10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3" xfId="0" applyNumberFormat="1" applyFont="1" applyBorder="1" applyAlignment="1">
      <alignment horizontal="right" vertical="center"/>
    </xf>
    <xf numFmtId="0" fontId="5" fillId="0" borderId="4" xfId="0" applyNumberFormat="1" applyFont="1" applyBorder="1" applyAlignment="1">
      <alignment horizontal="right" vertical="center"/>
    </xf>
    <xf numFmtId="177" fontId="5" fillId="0" borderId="5" xfId="0" applyNumberFormat="1" applyFont="1" applyBorder="1">
      <alignment vertical="center"/>
    </xf>
    <xf numFmtId="0" fontId="5" fillId="0" borderId="0" xfId="0" applyFont="1" applyBorder="1">
      <alignment vertical="center"/>
    </xf>
    <xf numFmtId="0" fontId="5" fillId="0" borderId="6" xfId="0" applyNumberFormat="1" applyFont="1" applyBorder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Border="1">
      <alignment vertical="center"/>
    </xf>
    <xf numFmtId="177" fontId="6" fillId="0" borderId="8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5" xfId="0" applyFont="1" applyBorder="1">
      <alignment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5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  <xf numFmtId="176" fontId="6" fillId="0" borderId="8" xfId="0" applyNumberFormat="1" applyFont="1" applyBorder="1" applyAlignment="1">
      <alignment horizontal="right" vertical="center"/>
    </xf>
    <xf numFmtId="176" fontId="0" fillId="0" borderId="0" xfId="0" applyNumberFormat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3" fontId="5" fillId="0" borderId="0" xfId="0" applyNumberFormat="1" applyFont="1" applyFill="1" applyBorder="1" applyAlignment="1" applyProtection="1">
      <alignment vertical="center"/>
    </xf>
    <xf numFmtId="0" fontId="6" fillId="0" borderId="10" xfId="0" applyFont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Border="1">
      <alignment vertical="center"/>
    </xf>
    <xf numFmtId="177" fontId="6" fillId="0" borderId="5" xfId="0" applyNumberFormat="1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6" xfId="0" applyFont="1" applyFill="1" applyBorder="1">
      <alignment vertical="center"/>
    </xf>
    <xf numFmtId="177" fontId="6" fillId="0" borderId="12" xfId="0" applyNumberFormat="1" applyFont="1" applyBorder="1">
      <alignment vertical="center"/>
    </xf>
    <xf numFmtId="0" fontId="5" fillId="0" borderId="5" xfId="0" applyNumberFormat="1" applyFont="1" applyBorder="1" applyAlignment="1">
      <alignment horizontal="right" vertical="center"/>
    </xf>
    <xf numFmtId="0" fontId="5" fillId="0" borderId="4" xfId="0" applyFont="1" applyFill="1" applyBorder="1">
      <alignment vertical="center"/>
    </xf>
    <xf numFmtId="0" fontId="6" fillId="0" borderId="10" xfId="0" applyNumberFormat="1" applyFont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0" fontId="8" fillId="0" borderId="0" xfId="0" applyFont="1">
      <alignment vertical="center"/>
    </xf>
    <xf numFmtId="0" fontId="2" fillId="0" borderId="0" xfId="2" applyFont="1" applyAlignment="1">
      <alignment vertical="center"/>
    </xf>
    <xf numFmtId="0" fontId="16" fillId="0" borderId="0" xfId="2" applyAlignment="1">
      <alignment vertical="center"/>
    </xf>
    <xf numFmtId="0" fontId="16" fillId="0" borderId="0" xfId="2" applyFill="1" applyAlignment="1">
      <alignment vertical="center"/>
    </xf>
    <xf numFmtId="0" fontId="16" fillId="0" borderId="0" xfId="2"/>
    <xf numFmtId="0" fontId="5" fillId="0" borderId="7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5" fillId="0" borderId="7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16" fillId="0" borderId="0" xfId="2" applyBorder="1" applyAlignment="1">
      <alignment vertical="center"/>
    </xf>
    <xf numFmtId="0" fontId="5" fillId="0" borderId="0" xfId="1" applyFont="1" applyBorder="1" applyAlignment="1">
      <alignment horizontal="left" vertical="center"/>
    </xf>
    <xf numFmtId="179" fontId="5" fillId="0" borderId="3" xfId="3" applyNumberFormat="1" applyFont="1" applyBorder="1" applyAlignment="1">
      <alignment vertical="center"/>
    </xf>
    <xf numFmtId="179" fontId="5" fillId="0" borderId="12" xfId="3" applyNumberFormat="1" applyFont="1" applyBorder="1" applyAlignment="1">
      <alignment vertical="center"/>
    </xf>
    <xf numFmtId="0" fontId="5" fillId="0" borderId="0" xfId="1" applyFont="1" applyFill="1" applyBorder="1" applyAlignment="1">
      <alignment horizontal="left" vertical="center"/>
    </xf>
    <xf numFmtId="179" fontId="5" fillId="0" borderId="6" xfId="3" applyNumberFormat="1" applyFont="1" applyFill="1" applyBorder="1" applyAlignment="1">
      <alignment vertical="center"/>
    </xf>
    <xf numFmtId="179" fontId="5" fillId="0" borderId="5" xfId="3" applyNumberFormat="1" applyFont="1" applyFill="1" applyBorder="1" applyAlignment="1">
      <alignment vertical="center"/>
    </xf>
    <xf numFmtId="1" fontId="5" fillId="0" borderId="0" xfId="1" applyNumberFormat="1" applyFont="1" applyFill="1" applyBorder="1" applyAlignment="1">
      <alignment vertical="center"/>
    </xf>
    <xf numFmtId="1" fontId="5" fillId="0" borderId="0" xfId="1" applyNumberFormat="1" applyFont="1" applyFill="1" applyBorder="1" applyAlignment="1">
      <alignment horizontal="left" vertical="center"/>
    </xf>
    <xf numFmtId="0" fontId="10" fillId="0" borderId="0" xfId="2" applyFont="1" applyAlignment="1">
      <alignment vertical="center"/>
    </xf>
    <xf numFmtId="0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Border="1" applyAlignment="1">
      <alignment vertical="center"/>
    </xf>
    <xf numFmtId="179" fontId="5" fillId="0" borderId="6" xfId="3" applyNumberFormat="1" applyFont="1" applyBorder="1" applyAlignment="1">
      <alignment vertical="center"/>
    </xf>
    <xf numFmtId="179" fontId="5" fillId="0" borderId="5" xfId="3" applyNumberFormat="1" applyFont="1" applyBorder="1" applyAlignment="1">
      <alignment vertical="center"/>
    </xf>
    <xf numFmtId="0" fontId="6" fillId="0" borderId="7" xfId="1" applyFont="1" applyBorder="1" applyAlignment="1">
      <alignment horizontal="center" vertical="center"/>
    </xf>
    <xf numFmtId="179" fontId="6" fillId="0" borderId="10" xfId="3" applyNumberFormat="1" applyFont="1" applyBorder="1" applyAlignment="1">
      <alignment vertical="center"/>
    </xf>
    <xf numFmtId="179" fontId="6" fillId="0" borderId="8" xfId="3" applyNumberFormat="1" applyFont="1" applyBorder="1" applyAlignment="1">
      <alignment vertical="center"/>
    </xf>
    <xf numFmtId="0" fontId="16" fillId="0" borderId="0" xfId="2" applyFill="1"/>
    <xf numFmtId="0" fontId="5" fillId="0" borderId="4" xfId="0" applyNumberFormat="1" applyFont="1" applyFill="1" applyBorder="1" applyAlignment="1" applyProtection="1">
      <alignment horizontal="left" vertical="center"/>
    </xf>
    <xf numFmtId="0" fontId="6" fillId="0" borderId="1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177" fontId="0" fillId="0" borderId="0" xfId="0" applyNumberFormat="1" applyFont="1" applyBorder="1">
      <alignment vertical="center"/>
    </xf>
    <xf numFmtId="177" fontId="5" fillId="0" borderId="0" xfId="0" applyNumberFormat="1" applyFont="1" applyBorder="1">
      <alignment vertical="center"/>
    </xf>
    <xf numFmtId="0" fontId="12" fillId="0" borderId="7" xfId="0" applyFont="1" applyFill="1" applyBorder="1" applyAlignment="1">
      <alignment horizontal="center" vertical="center"/>
    </xf>
    <xf numFmtId="0" fontId="13" fillId="0" borderId="10" xfId="0" applyNumberFormat="1" applyFont="1" applyBorder="1" applyAlignment="1">
      <alignment horizontal="right" vertical="center"/>
    </xf>
    <xf numFmtId="177" fontId="13" fillId="0" borderId="5" xfId="0" applyNumberFormat="1" applyFont="1" applyBorder="1">
      <alignment vertic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 applyProtection="1">
      <alignment horizontal="right" vertical="center"/>
    </xf>
    <xf numFmtId="0" fontId="11" fillId="0" borderId="0" xfId="0" applyFont="1">
      <alignment vertical="center"/>
    </xf>
    <xf numFmtId="176" fontId="6" fillId="0" borderId="10" xfId="0" applyNumberFormat="1" applyFont="1" applyFill="1" applyBorder="1" applyAlignment="1">
      <alignment horizontal="right" vertical="center"/>
    </xf>
    <xf numFmtId="176" fontId="2" fillId="0" borderId="0" xfId="0" applyNumberFormat="1" applyFont="1">
      <alignment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13" xfId="0" applyNumberFormat="1" applyFont="1" applyFill="1" applyBorder="1" applyAlignment="1" applyProtection="1">
      <alignment horizontal="left" vertical="top" wrapText="1"/>
    </xf>
    <xf numFmtId="0" fontId="11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13" xfId="0" applyNumberFormat="1" applyFont="1" applyFill="1" applyBorder="1" applyAlignment="1" applyProtection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13" xfId="0" applyFont="1" applyFill="1" applyBorder="1" applyAlignment="1">
      <alignment horizontal="left" vertical="top" wrapText="1"/>
    </xf>
    <xf numFmtId="0" fontId="0" fillId="0" borderId="13" xfId="0" applyFont="1" applyFill="1" applyBorder="1" applyAlignment="1">
      <alignment horizontal="left" vertical="center" wrapText="1"/>
    </xf>
  </cellXfs>
  <cellStyles count="5">
    <cellStyle name="常规" xfId="0" builtinId="0"/>
    <cellStyle name="常规_2007年预算" xfId="1"/>
    <cellStyle name="常规_人代会附表_2007年预算" xfId="2"/>
    <cellStyle name="千位分隔" xfId="3" builtinId="3"/>
    <cellStyle name="千位分隔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7"/>
  <sheetViews>
    <sheetView showGridLines="0" showZeros="0" topLeftCell="A10" workbookViewId="0">
      <selection activeCell="D29" sqref="D29"/>
    </sheetView>
  </sheetViews>
  <sheetFormatPr defaultColWidth="9" defaultRowHeight="15.6"/>
  <cols>
    <col min="1" max="1" width="41.3984375" customWidth="1"/>
    <col min="2" max="2" width="12.19921875" customWidth="1"/>
    <col min="3" max="3" width="12.09765625" customWidth="1"/>
    <col min="4" max="4" width="13.5" customWidth="1"/>
  </cols>
  <sheetData>
    <row r="1" spans="1:4" ht="26.25" customHeight="1">
      <c r="A1" s="94" t="s">
        <v>0</v>
      </c>
      <c r="B1" s="95"/>
      <c r="C1" s="95"/>
      <c r="D1" s="95"/>
    </row>
    <row r="2" spans="1:4" ht="14.25" customHeight="1">
      <c r="A2" s="96" t="s">
        <v>1</v>
      </c>
      <c r="B2" s="96"/>
      <c r="C2" s="96"/>
      <c r="D2" s="96"/>
    </row>
    <row r="3" spans="1:4" ht="45" customHeight="1">
      <c r="A3" s="2" t="s">
        <v>2</v>
      </c>
      <c r="B3" s="38" t="s">
        <v>3</v>
      </c>
      <c r="C3" s="3" t="s">
        <v>4</v>
      </c>
      <c r="D3" s="38" t="s">
        <v>5</v>
      </c>
    </row>
    <row r="4" spans="1:4" ht="23.4" customHeight="1">
      <c r="A4" s="8" t="s">
        <v>6</v>
      </c>
      <c r="B4" s="85">
        <v>391836</v>
      </c>
      <c r="C4" s="85">
        <v>330846</v>
      </c>
      <c r="D4" s="7">
        <f t="shared" ref="D4:D25" si="0">IF(B4=0,0,(C4/B4-1)*100)</f>
        <v>-15.5651854347227</v>
      </c>
    </row>
    <row r="5" spans="1:4" ht="23.4" customHeight="1">
      <c r="A5" s="8" t="s">
        <v>7</v>
      </c>
      <c r="B5" s="85">
        <v>7263</v>
      </c>
      <c r="C5" s="85">
        <v>7079</v>
      </c>
      <c r="D5" s="7">
        <f t="shared" si="0"/>
        <v>-2.5333884069943502</v>
      </c>
    </row>
    <row r="6" spans="1:4" ht="23.4" customHeight="1">
      <c r="A6" s="30" t="s">
        <v>8</v>
      </c>
      <c r="B6" s="85"/>
      <c r="C6" s="85"/>
      <c r="D6" s="7">
        <f t="shared" si="0"/>
        <v>0</v>
      </c>
    </row>
    <row r="7" spans="1:4" ht="23.4" customHeight="1">
      <c r="A7" s="76" t="s">
        <v>9</v>
      </c>
      <c r="B7" s="85">
        <v>5696</v>
      </c>
      <c r="C7" s="85">
        <v>4622</v>
      </c>
      <c r="D7" s="7">
        <f t="shared" si="0"/>
        <v>-18.855337078651701</v>
      </c>
    </row>
    <row r="8" spans="1:4" ht="23.4" customHeight="1">
      <c r="A8" s="76" t="s">
        <v>10</v>
      </c>
      <c r="B8" s="85"/>
      <c r="C8" s="85"/>
      <c r="D8" s="7">
        <f t="shared" si="0"/>
        <v>0</v>
      </c>
    </row>
    <row r="9" spans="1:4" ht="23.4" customHeight="1">
      <c r="A9" s="76" t="s">
        <v>11</v>
      </c>
      <c r="B9" s="85">
        <v>7167</v>
      </c>
      <c r="C9" s="85">
        <v>8024</v>
      </c>
      <c r="D9" s="7">
        <f t="shared" si="0"/>
        <v>11.957583368215399</v>
      </c>
    </row>
    <row r="10" spans="1:4" ht="23.4" customHeight="1">
      <c r="A10" s="76" t="s">
        <v>12</v>
      </c>
      <c r="B10" s="85">
        <v>430</v>
      </c>
      <c r="C10" s="85">
        <v>710</v>
      </c>
      <c r="D10" s="7">
        <f t="shared" si="0"/>
        <v>65.116279069767401</v>
      </c>
    </row>
    <row r="11" spans="1:4" ht="23.4" customHeight="1">
      <c r="A11" s="30" t="s">
        <v>13</v>
      </c>
      <c r="B11" s="85"/>
      <c r="C11" s="85"/>
      <c r="D11" s="7">
        <f t="shared" si="0"/>
        <v>0</v>
      </c>
    </row>
    <row r="12" spans="1:4" ht="23.4" customHeight="1">
      <c r="A12" s="30" t="s">
        <v>14</v>
      </c>
      <c r="B12" s="85"/>
      <c r="C12" s="85"/>
      <c r="D12" s="7">
        <f t="shared" si="0"/>
        <v>0</v>
      </c>
    </row>
    <row r="13" spans="1:4" ht="23.4" customHeight="1">
      <c r="A13" s="30" t="s">
        <v>15</v>
      </c>
      <c r="B13" s="85"/>
      <c r="C13" s="85"/>
      <c r="D13" s="7">
        <f t="shared" si="0"/>
        <v>0</v>
      </c>
    </row>
    <row r="14" spans="1:4" ht="23.4" customHeight="1">
      <c r="A14" s="30" t="s">
        <v>16</v>
      </c>
      <c r="B14" s="85"/>
      <c r="C14" s="85"/>
      <c r="D14" s="7">
        <f t="shared" si="0"/>
        <v>0</v>
      </c>
    </row>
    <row r="15" spans="1:4" ht="23.4" customHeight="1">
      <c r="A15" s="8" t="s">
        <v>17</v>
      </c>
      <c r="B15" s="85"/>
      <c r="C15" s="85"/>
      <c r="D15" s="7">
        <f t="shared" si="0"/>
        <v>0</v>
      </c>
    </row>
    <row r="16" spans="1:4" ht="23.4" customHeight="1">
      <c r="A16" s="8" t="s">
        <v>18</v>
      </c>
      <c r="B16" s="85"/>
      <c r="C16" s="85"/>
      <c r="D16" s="7">
        <f t="shared" si="0"/>
        <v>0</v>
      </c>
    </row>
    <row r="17" spans="1:6" ht="23.4" customHeight="1">
      <c r="A17" s="8" t="s">
        <v>19</v>
      </c>
      <c r="B17" s="85"/>
      <c r="C17" s="85"/>
      <c r="D17" s="7">
        <f t="shared" si="0"/>
        <v>0</v>
      </c>
    </row>
    <row r="18" spans="1:6" ht="23.4" customHeight="1">
      <c r="A18" s="8" t="s">
        <v>20</v>
      </c>
      <c r="B18" s="85">
        <v>303</v>
      </c>
      <c r="C18" s="85">
        <v>348</v>
      </c>
      <c r="D18" s="7">
        <f t="shared" si="0"/>
        <v>14.851485148514801</v>
      </c>
    </row>
    <row r="19" spans="1:6" ht="23.4" customHeight="1">
      <c r="A19" s="11" t="s">
        <v>21</v>
      </c>
      <c r="B19" s="86">
        <v>303</v>
      </c>
      <c r="C19" s="85">
        <v>348</v>
      </c>
      <c r="D19" s="7">
        <f t="shared" si="0"/>
        <v>14.851485148514801</v>
      </c>
    </row>
    <row r="20" spans="1:6" ht="23.4" customHeight="1">
      <c r="A20" s="11" t="s">
        <v>22</v>
      </c>
      <c r="B20" s="86"/>
      <c r="C20" s="85"/>
      <c r="D20" s="7">
        <f t="shared" si="0"/>
        <v>0</v>
      </c>
    </row>
    <row r="21" spans="1:6" ht="23.4" customHeight="1">
      <c r="A21" s="4" t="s">
        <v>23</v>
      </c>
      <c r="B21" s="87"/>
      <c r="C21" s="85">
        <v>3017</v>
      </c>
      <c r="D21" s="7">
        <f t="shared" si="0"/>
        <v>0</v>
      </c>
    </row>
    <row r="22" spans="1:6" ht="23.4" customHeight="1">
      <c r="A22" s="4" t="s">
        <v>24</v>
      </c>
      <c r="B22" s="87"/>
      <c r="C22" s="85">
        <v>2229</v>
      </c>
      <c r="D22" s="7">
        <f t="shared" si="0"/>
        <v>0</v>
      </c>
    </row>
    <row r="23" spans="1:6" ht="23.4" customHeight="1">
      <c r="A23" s="4" t="s">
        <v>25</v>
      </c>
      <c r="B23" s="87"/>
      <c r="C23" s="85">
        <v>788</v>
      </c>
      <c r="D23" s="7">
        <f t="shared" si="0"/>
        <v>0</v>
      </c>
    </row>
    <row r="24" spans="1:6" ht="23.4" customHeight="1">
      <c r="A24" s="4" t="s">
        <v>26</v>
      </c>
      <c r="B24" s="87"/>
      <c r="C24" s="85">
        <v>2300</v>
      </c>
      <c r="D24" s="7">
        <f t="shared" si="0"/>
        <v>0</v>
      </c>
    </row>
    <row r="25" spans="1:6" ht="23.4" customHeight="1">
      <c r="A25" s="4"/>
      <c r="B25" s="86"/>
      <c r="C25" s="85"/>
      <c r="D25" s="7">
        <f t="shared" si="0"/>
        <v>0</v>
      </c>
    </row>
    <row r="26" spans="1:6" ht="23.4" customHeight="1">
      <c r="A26" s="4"/>
      <c r="B26" s="86"/>
      <c r="C26" s="40"/>
      <c r="D26" s="7"/>
      <c r="F26" s="88"/>
    </row>
    <row r="27" spans="1:6" s="1" customFormat="1" ht="23.4" customHeight="1">
      <c r="A27" s="13" t="s">
        <v>27</v>
      </c>
      <c r="B27" s="89">
        <f>SUM(B4:B18,B21,B24)</f>
        <v>412695</v>
      </c>
      <c r="C27" s="89">
        <f>SUM(C4:C18,C21,C24)</f>
        <v>356946</v>
      </c>
      <c r="D27" s="15">
        <f>IF(B27=0,0,(C27/B27-1)*100)</f>
        <v>-13.508523243557599</v>
      </c>
      <c r="F27" s="90"/>
    </row>
    <row r="28" spans="1:6" ht="49.5" customHeight="1">
      <c r="A28" s="97"/>
      <c r="B28" s="97"/>
      <c r="C28" s="97"/>
      <c r="D28" s="97"/>
    </row>
    <row r="29" spans="1:6" ht="44.25" customHeight="1">
      <c r="A29" s="91"/>
      <c r="B29" s="91"/>
      <c r="C29" s="91"/>
      <c r="D29" s="91"/>
    </row>
    <row r="165" spans="1:1">
      <c r="A165" s="12"/>
    </row>
    <row r="166" spans="1:1">
      <c r="A166" s="12"/>
    </row>
    <row r="167" spans="1:1">
      <c r="A167" s="12"/>
    </row>
    <row r="168" spans="1:1">
      <c r="A168" s="12"/>
    </row>
    <row r="169" spans="1:1">
      <c r="A169" s="12"/>
    </row>
    <row r="170" spans="1:1">
      <c r="A170" s="12"/>
    </row>
    <row r="171" spans="1:1">
      <c r="A171" s="12"/>
    </row>
    <row r="172" spans="1:1">
      <c r="A172" s="12"/>
    </row>
    <row r="173" spans="1:1">
      <c r="A173" s="12"/>
    </row>
    <row r="174" spans="1:1">
      <c r="A174" s="12"/>
    </row>
    <row r="175" spans="1:1">
      <c r="A175" s="12"/>
    </row>
    <row r="176" spans="1:1">
      <c r="A176" s="12"/>
    </row>
    <row r="177" spans="1:1">
      <c r="A177" s="12"/>
    </row>
  </sheetData>
  <mergeCells count="3">
    <mergeCell ref="A1:D1"/>
    <mergeCell ref="A2:D2"/>
    <mergeCell ref="A28:D28"/>
  </mergeCells>
  <phoneticPr fontId="17" type="noConversion"/>
  <printOptions horizontalCentered="1"/>
  <pageMargins left="0.78680555555555598" right="0.78680555555555598" top="0.78680555555555598" bottom="0.78680555555555598" header="0.31458333333333299" footer="0.59027777777777801"/>
  <pageSetup paperSize="9" orientation="portrait"/>
  <headerFooter>
    <oddFooter>&amp;C- 1 -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IE172"/>
  <sheetViews>
    <sheetView showGridLines="0" showZeros="0" tabSelected="1" workbookViewId="0">
      <selection activeCell="G16" sqref="G16"/>
    </sheetView>
  </sheetViews>
  <sheetFormatPr defaultColWidth="9" defaultRowHeight="15.6"/>
  <cols>
    <col min="1" max="1" width="36.59765625" customWidth="1"/>
    <col min="2" max="3" width="13.5" customWidth="1"/>
    <col min="4" max="4" width="16" customWidth="1"/>
  </cols>
  <sheetData>
    <row r="1" spans="1:4" ht="26.25" customHeight="1">
      <c r="A1" s="99" t="s">
        <v>175</v>
      </c>
      <c r="B1" s="100"/>
      <c r="C1" s="100"/>
      <c r="D1" s="100"/>
    </row>
    <row r="2" spans="1:4" ht="19.5" customHeight="1">
      <c r="A2" s="96" t="s">
        <v>1</v>
      </c>
      <c r="B2" s="96"/>
      <c r="C2" s="96"/>
      <c r="D2" s="96"/>
    </row>
    <row r="3" spans="1:4" ht="19.95" customHeight="1">
      <c r="A3" s="2" t="s">
        <v>2</v>
      </c>
      <c r="B3" s="3" t="s">
        <v>4</v>
      </c>
      <c r="C3" s="3" t="s">
        <v>126</v>
      </c>
      <c r="D3" s="2" t="s">
        <v>5</v>
      </c>
    </row>
    <row r="4" spans="1:4" ht="19.95" customHeight="1">
      <c r="A4" s="4" t="s">
        <v>29</v>
      </c>
      <c r="B4" s="5"/>
      <c r="C4" s="6"/>
      <c r="D4" s="7">
        <f>IF(OR(B4=0,C4=0),0,(C4/B4-1)*100)</f>
        <v>0</v>
      </c>
    </row>
    <row r="5" spans="1:4" ht="19.95" customHeight="1">
      <c r="A5" s="8" t="s">
        <v>80</v>
      </c>
      <c r="B5" s="9"/>
      <c r="C5" s="10"/>
      <c r="D5" s="7">
        <f t="shared" ref="D5:D30" si="0">IF(OR(B5=0,C5=0),0,(C5/B5-1)*100)</f>
        <v>0</v>
      </c>
    </row>
    <row r="6" spans="1:4" ht="19.95" customHeight="1">
      <c r="A6" s="8" t="s">
        <v>31</v>
      </c>
      <c r="B6" s="9"/>
      <c r="C6" s="10"/>
      <c r="D6" s="7">
        <f t="shared" si="0"/>
        <v>0</v>
      </c>
    </row>
    <row r="7" spans="1:4" ht="19.95" customHeight="1">
      <c r="A7" s="8" t="s">
        <v>81</v>
      </c>
      <c r="B7" s="9"/>
      <c r="C7" s="6"/>
      <c r="D7" s="7">
        <f t="shared" si="0"/>
        <v>0</v>
      </c>
    </row>
    <row r="8" spans="1:4" ht="19.95" customHeight="1">
      <c r="A8" s="8" t="s">
        <v>82</v>
      </c>
      <c r="B8" s="9"/>
      <c r="C8" s="6"/>
      <c r="D8" s="7"/>
    </row>
    <row r="9" spans="1:4" ht="19.95" customHeight="1">
      <c r="A9" s="11" t="s">
        <v>141</v>
      </c>
      <c r="B9" s="9"/>
      <c r="C9" s="10"/>
      <c r="D9" s="7">
        <f t="shared" si="0"/>
        <v>0</v>
      </c>
    </row>
    <row r="10" spans="1:4" ht="19.95" customHeight="1">
      <c r="A10" s="8" t="s">
        <v>145</v>
      </c>
      <c r="B10" s="9"/>
      <c r="C10" s="9"/>
      <c r="D10" s="7">
        <f t="shared" si="0"/>
        <v>0</v>
      </c>
    </row>
    <row r="11" spans="1:4" ht="19.95" customHeight="1">
      <c r="A11" s="8" t="s">
        <v>86</v>
      </c>
      <c r="B11" s="9"/>
      <c r="C11" s="10"/>
      <c r="D11" s="7">
        <f t="shared" si="0"/>
        <v>0</v>
      </c>
    </row>
    <row r="12" spans="1:4" ht="19.95" customHeight="1">
      <c r="A12" s="11" t="s">
        <v>176</v>
      </c>
      <c r="B12" s="9"/>
      <c r="C12" s="10"/>
      <c r="D12" s="7">
        <f t="shared" si="0"/>
        <v>0</v>
      </c>
    </row>
    <row r="13" spans="1:4" ht="19.95" customHeight="1">
      <c r="A13" s="8" t="s">
        <v>88</v>
      </c>
      <c r="B13" s="9"/>
      <c r="C13" s="10"/>
      <c r="D13" s="7">
        <f t="shared" si="0"/>
        <v>0</v>
      </c>
    </row>
    <row r="14" spans="1:4" ht="19.95" customHeight="1">
      <c r="A14" s="8" t="s">
        <v>89</v>
      </c>
      <c r="B14" s="9"/>
      <c r="C14" s="9"/>
      <c r="D14" s="7">
        <f t="shared" si="0"/>
        <v>0</v>
      </c>
    </row>
    <row r="15" spans="1:4" ht="19.95" customHeight="1">
      <c r="A15" s="8" t="s">
        <v>177</v>
      </c>
      <c r="B15" s="9"/>
      <c r="C15" s="10"/>
      <c r="D15" s="7">
        <f t="shared" si="0"/>
        <v>0</v>
      </c>
    </row>
    <row r="16" spans="1:4" ht="19.95" customHeight="1">
      <c r="A16" s="8" t="s">
        <v>92</v>
      </c>
      <c r="B16" s="9"/>
      <c r="C16" s="9"/>
      <c r="D16" s="7">
        <f t="shared" si="0"/>
        <v>0</v>
      </c>
    </row>
    <row r="17" spans="1:239" ht="19.95" customHeight="1">
      <c r="A17" s="8" t="s">
        <v>93</v>
      </c>
      <c r="B17" s="9"/>
      <c r="C17" s="10"/>
      <c r="D17" s="7">
        <f t="shared" si="0"/>
        <v>0</v>
      </c>
    </row>
    <row r="18" spans="1:239" ht="19.95" customHeight="1">
      <c r="A18" s="11" t="s">
        <v>178</v>
      </c>
      <c r="B18" s="9">
        <v>2146</v>
      </c>
      <c r="C18" s="10">
        <v>8408</v>
      </c>
      <c r="D18" s="7">
        <f t="shared" si="0"/>
        <v>291.79869524697102</v>
      </c>
    </row>
    <row r="19" spans="1:239" ht="19.95" customHeight="1">
      <c r="A19" s="8" t="s">
        <v>95</v>
      </c>
      <c r="B19" s="9">
        <v>618</v>
      </c>
      <c r="C19" s="9">
        <v>400</v>
      </c>
      <c r="D19" s="7">
        <f t="shared" si="0"/>
        <v>-35.275080906148901</v>
      </c>
    </row>
    <row r="20" spans="1:239" ht="19.95" customHeight="1">
      <c r="A20" s="11" t="s">
        <v>96</v>
      </c>
      <c r="B20" s="9">
        <v>1528</v>
      </c>
      <c r="C20" s="9">
        <v>8008</v>
      </c>
      <c r="D20" s="7">
        <f t="shared" si="0"/>
        <v>424.08376963350798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239" ht="19.95" customHeight="1">
      <c r="A21" s="11" t="s">
        <v>97</v>
      </c>
      <c r="B21" s="9"/>
      <c r="C21" s="9"/>
      <c r="D21" s="7">
        <f t="shared" si="0"/>
        <v>0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239" ht="19.95" customHeight="1">
      <c r="A22" s="8" t="s">
        <v>179</v>
      </c>
      <c r="B22" s="9">
        <v>0</v>
      </c>
      <c r="C22" s="10"/>
      <c r="D22" s="7">
        <f t="shared" si="0"/>
        <v>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239" ht="19.95" customHeight="1">
      <c r="A23" s="8"/>
      <c r="B23" s="9"/>
      <c r="C23" s="10"/>
      <c r="D23" s="7">
        <f t="shared" si="0"/>
        <v>0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24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</row>
    <row r="24" spans="1:239" s="1" customFormat="1" ht="19.95" customHeight="1">
      <c r="A24" s="13" t="s">
        <v>162</v>
      </c>
      <c r="B24" s="14">
        <f>SUM(B4,B6,B9,B12,B15,B18,B22)</f>
        <v>2146</v>
      </c>
      <c r="C24" s="14">
        <f>SUM(C4,C6,C9,C12,C15,C18,C22)</f>
        <v>8408</v>
      </c>
      <c r="D24" s="15">
        <f t="shared" si="0"/>
        <v>291.79869524697102</v>
      </c>
      <c r="E24" s="16"/>
    </row>
    <row r="25" spans="1:239" ht="19.95" customHeight="1">
      <c r="A25" s="17" t="s">
        <v>180</v>
      </c>
      <c r="B25" s="18"/>
      <c r="C25" s="19"/>
      <c r="D25" s="7">
        <f t="shared" si="0"/>
        <v>0</v>
      </c>
      <c r="E25" s="12"/>
    </row>
    <row r="26" spans="1:239" ht="19.95" customHeight="1">
      <c r="A26" s="17" t="s">
        <v>163</v>
      </c>
      <c r="B26" s="18"/>
      <c r="C26" s="19">
        <v>838</v>
      </c>
      <c r="D26" s="7">
        <f t="shared" si="0"/>
        <v>0</v>
      </c>
      <c r="E26" s="12"/>
    </row>
    <row r="27" spans="1:239" ht="19.95" customHeight="1">
      <c r="A27" s="17" t="s">
        <v>164</v>
      </c>
      <c r="B27" s="18"/>
      <c r="C27" s="19">
        <v>700</v>
      </c>
      <c r="D27" s="7">
        <f t="shared" si="0"/>
        <v>0</v>
      </c>
      <c r="E27" s="12"/>
    </row>
    <row r="28" spans="1:239" ht="19.95" customHeight="1">
      <c r="A28" s="17" t="s">
        <v>181</v>
      </c>
      <c r="B28" s="18"/>
      <c r="C28" s="19"/>
      <c r="D28" s="7">
        <f t="shared" si="0"/>
        <v>0</v>
      </c>
      <c r="E28" s="12"/>
    </row>
    <row r="29" spans="1:239" ht="19.95" customHeight="1">
      <c r="A29" s="17" t="s">
        <v>120</v>
      </c>
      <c r="B29" s="18"/>
      <c r="C29" s="20"/>
      <c r="D29" s="7">
        <f t="shared" si="0"/>
        <v>0</v>
      </c>
      <c r="E29" s="12"/>
    </row>
    <row r="30" spans="1:239" s="1" customFormat="1" ht="19.95" customHeight="1">
      <c r="A30" s="13" t="s">
        <v>166</v>
      </c>
      <c r="B30" s="21">
        <f>SUM(B24:B29)</f>
        <v>2146</v>
      </c>
      <c r="C30" s="22">
        <f ca="1">表九—2018年本级收入预算!C26</f>
        <v>9946</v>
      </c>
      <c r="D30" s="15">
        <f t="shared" si="0"/>
        <v>363.46691519105309</v>
      </c>
      <c r="E30" s="16"/>
    </row>
    <row r="31" spans="1:239" ht="19.95" customHeight="1">
      <c r="A31" s="105"/>
      <c r="B31" s="105"/>
      <c r="C31" s="105"/>
      <c r="D31" s="105"/>
    </row>
    <row r="32" spans="1:239">
      <c r="C32" s="23"/>
      <c r="D32" s="23"/>
    </row>
    <row r="160" spans="1:1">
      <c r="A160" s="12"/>
    </row>
    <row r="161" spans="1:1">
      <c r="A161" s="12"/>
    </row>
    <row r="162" spans="1:1">
      <c r="A162" s="12"/>
    </row>
    <row r="163" spans="1:1">
      <c r="A163" s="12"/>
    </row>
    <row r="164" spans="1:1">
      <c r="A164" s="12"/>
    </row>
    <row r="165" spans="1:1">
      <c r="A165" s="12"/>
    </row>
    <row r="166" spans="1:1">
      <c r="A166" s="12"/>
    </row>
    <row r="167" spans="1:1">
      <c r="A167" s="12"/>
    </row>
    <row r="168" spans="1:1">
      <c r="A168" s="12"/>
    </row>
    <row r="169" spans="1:1">
      <c r="A169" s="12"/>
    </row>
    <row r="170" spans="1:1">
      <c r="A170" s="12"/>
    </row>
    <row r="171" spans="1:1">
      <c r="A171" s="12"/>
    </row>
    <row r="172" spans="1:1">
      <c r="A172" s="12"/>
    </row>
  </sheetData>
  <mergeCells count="3">
    <mergeCell ref="A1:D1"/>
    <mergeCell ref="A2:D2"/>
    <mergeCell ref="A31:D31"/>
  </mergeCells>
  <phoneticPr fontId="17" type="noConversion"/>
  <printOptions horizontalCentered="1"/>
  <pageMargins left="0.78680555555555598" right="0.78680555555555598" top="0.78680555555555598" bottom="0.78680555555555598" header="0.31458333333333299" footer="0.59027777777777801"/>
  <pageSetup paperSize="9" orientation="portrait" r:id="rId1"/>
  <headerFooter>
    <oddFooter>&amp;C- 10 -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D271"/>
  <sheetViews>
    <sheetView showGridLines="0" showZeros="0" workbookViewId="0">
      <selection activeCell="C5" sqref="C5"/>
    </sheetView>
  </sheetViews>
  <sheetFormatPr defaultColWidth="9" defaultRowHeight="15.6"/>
  <cols>
    <col min="1" max="1" width="51" style="92" customWidth="1"/>
    <col min="2" max="2" width="13.69921875" style="92" customWidth="1"/>
    <col min="3" max="3" width="59.5" style="92" customWidth="1"/>
    <col min="4" max="4" width="15.59765625" style="92" customWidth="1"/>
    <col min="5" max="16384" width="9" style="92"/>
  </cols>
  <sheetData>
    <row r="1" spans="1:4" ht="18" customHeight="1">
      <c r="A1" s="99" t="s">
        <v>362</v>
      </c>
      <c r="B1" s="100"/>
      <c r="C1" s="100"/>
      <c r="D1" s="100"/>
    </row>
    <row r="2" spans="1:4" ht="14.25" customHeight="1">
      <c r="A2" s="96" t="s">
        <v>1</v>
      </c>
      <c r="B2" s="96"/>
      <c r="C2" s="96"/>
      <c r="D2" s="96"/>
    </row>
    <row r="3" spans="1:4" ht="19.5" customHeight="1">
      <c r="A3" s="3" t="s">
        <v>361</v>
      </c>
      <c r="B3" s="3" t="s">
        <v>183</v>
      </c>
      <c r="C3" s="3" t="s">
        <v>182</v>
      </c>
      <c r="D3" s="38" t="s">
        <v>183</v>
      </c>
    </row>
    <row r="4" spans="1:4" ht="20.100000000000001" customHeight="1">
      <c r="A4" s="30" t="s">
        <v>184</v>
      </c>
      <c r="B4" s="10"/>
      <c r="C4" s="10" t="s">
        <v>29</v>
      </c>
      <c r="D4" s="18">
        <f>SUM(D5)</f>
        <v>0</v>
      </c>
    </row>
    <row r="5" spans="1:4" ht="20.100000000000001" customHeight="1">
      <c r="A5" s="30" t="s">
        <v>185</v>
      </c>
      <c r="B5" s="10"/>
      <c r="C5" s="10" t="s">
        <v>186</v>
      </c>
      <c r="D5" s="18">
        <f>SUM(D6:D9)</f>
        <v>0</v>
      </c>
    </row>
    <row r="6" spans="1:4" ht="20.100000000000001" customHeight="1">
      <c r="A6" s="30" t="s">
        <v>187</v>
      </c>
      <c r="B6" s="10"/>
      <c r="C6" s="10" t="s">
        <v>188</v>
      </c>
      <c r="D6" s="18"/>
    </row>
    <row r="7" spans="1:4" ht="20.100000000000001" customHeight="1">
      <c r="A7" s="30" t="s">
        <v>189</v>
      </c>
      <c r="B7" s="10"/>
      <c r="C7" s="10" t="s">
        <v>190</v>
      </c>
      <c r="D7" s="18"/>
    </row>
    <row r="8" spans="1:4" ht="20.100000000000001" customHeight="1">
      <c r="A8" s="30" t="s">
        <v>191</v>
      </c>
      <c r="B8" s="10"/>
      <c r="C8" s="10" t="s">
        <v>192</v>
      </c>
      <c r="D8" s="18"/>
    </row>
    <row r="9" spans="1:4" ht="20.100000000000001" customHeight="1">
      <c r="A9" s="30" t="s">
        <v>193</v>
      </c>
      <c r="B9" s="10"/>
      <c r="C9" s="10" t="s">
        <v>194</v>
      </c>
      <c r="D9" s="18"/>
    </row>
    <row r="10" spans="1:4" ht="20.100000000000001" customHeight="1">
      <c r="A10" s="30" t="s">
        <v>195</v>
      </c>
      <c r="B10" s="10">
        <f>SUM(B11:B15)</f>
        <v>0</v>
      </c>
      <c r="C10" s="10" t="s">
        <v>31</v>
      </c>
      <c r="D10" s="18">
        <f>SUM(D11,D15)</f>
        <v>0</v>
      </c>
    </row>
    <row r="11" spans="1:4" ht="20.100000000000001" customHeight="1">
      <c r="A11" s="30" t="s">
        <v>196</v>
      </c>
      <c r="B11" s="10"/>
      <c r="C11" s="10" t="s">
        <v>81</v>
      </c>
      <c r="D11" s="18">
        <f>SUM(D12:D14)</f>
        <v>0</v>
      </c>
    </row>
    <row r="12" spans="1:4" ht="20.100000000000001" customHeight="1">
      <c r="A12" s="30" t="s">
        <v>197</v>
      </c>
      <c r="B12" s="10"/>
      <c r="C12" s="10" t="s">
        <v>198</v>
      </c>
      <c r="D12" s="18"/>
    </row>
    <row r="13" spans="1:4" ht="20.100000000000001" customHeight="1">
      <c r="A13" s="30" t="s">
        <v>199</v>
      </c>
      <c r="B13" s="10"/>
      <c r="C13" s="10" t="s">
        <v>200</v>
      </c>
      <c r="D13" s="18"/>
    </row>
    <row r="14" spans="1:4" ht="20.100000000000001" customHeight="1">
      <c r="A14" s="30" t="s">
        <v>201</v>
      </c>
      <c r="B14" s="10"/>
      <c r="C14" s="10" t="s">
        <v>202</v>
      </c>
      <c r="D14" s="18"/>
    </row>
    <row r="15" spans="1:4" ht="20.100000000000001" customHeight="1">
      <c r="A15" s="30" t="s">
        <v>203</v>
      </c>
      <c r="B15" s="10"/>
      <c r="C15" s="10" t="s">
        <v>204</v>
      </c>
      <c r="D15" s="18">
        <f>SUM(D16:D18)</f>
        <v>0</v>
      </c>
    </row>
    <row r="16" spans="1:4" ht="20.100000000000001" customHeight="1">
      <c r="A16" s="30" t="s">
        <v>205</v>
      </c>
      <c r="B16" s="10"/>
      <c r="C16" s="10" t="s">
        <v>198</v>
      </c>
      <c r="D16" s="18"/>
    </row>
    <row r="17" spans="1:4" ht="20.100000000000001" customHeight="1">
      <c r="A17" s="30" t="s">
        <v>206</v>
      </c>
      <c r="B17" s="10">
        <f>SUM(B18:B19)</f>
        <v>3100</v>
      </c>
      <c r="C17" s="10" t="s">
        <v>200</v>
      </c>
      <c r="D17" s="18"/>
    </row>
    <row r="18" spans="1:4" ht="20.100000000000001" customHeight="1">
      <c r="A18" s="30" t="s">
        <v>207</v>
      </c>
      <c r="B18" s="10">
        <v>2750</v>
      </c>
      <c r="C18" s="10" t="s">
        <v>208</v>
      </c>
      <c r="D18" s="18"/>
    </row>
    <row r="19" spans="1:4" ht="20.100000000000001" customHeight="1">
      <c r="A19" s="30" t="s">
        <v>209</v>
      </c>
      <c r="B19" s="10">
        <v>350</v>
      </c>
      <c r="C19" s="10" t="s">
        <v>34</v>
      </c>
      <c r="D19" s="18">
        <f>D20+D21</f>
        <v>0</v>
      </c>
    </row>
    <row r="20" spans="1:4" ht="20.100000000000001" customHeight="1">
      <c r="A20" s="30" t="s">
        <v>210</v>
      </c>
      <c r="B20" s="10"/>
      <c r="C20" s="10" t="s">
        <v>83</v>
      </c>
      <c r="D20" s="18"/>
    </row>
    <row r="21" spans="1:4" ht="20.100000000000001" customHeight="1">
      <c r="A21" s="30" t="s">
        <v>211</v>
      </c>
      <c r="B21" s="10"/>
      <c r="C21" s="10" t="s">
        <v>212</v>
      </c>
      <c r="D21" s="18">
        <f>SUM(D22:D25)</f>
        <v>0</v>
      </c>
    </row>
    <row r="22" spans="1:4" ht="20.100000000000001" customHeight="1">
      <c r="A22" s="30" t="s">
        <v>213</v>
      </c>
      <c r="B22" s="10">
        <f>SUM(B23:B25)</f>
        <v>0</v>
      </c>
      <c r="C22" s="10" t="s">
        <v>214</v>
      </c>
      <c r="D22" s="18"/>
    </row>
    <row r="23" spans="1:4" ht="20.100000000000001" customHeight="1">
      <c r="A23" s="30" t="s">
        <v>215</v>
      </c>
      <c r="B23" s="10"/>
      <c r="C23" s="10" t="s">
        <v>216</v>
      </c>
      <c r="D23" s="18"/>
    </row>
    <row r="24" spans="1:4" ht="20.100000000000001" customHeight="1">
      <c r="A24" s="30" t="s">
        <v>217</v>
      </c>
      <c r="B24" s="10"/>
      <c r="C24" s="10" t="s">
        <v>218</v>
      </c>
      <c r="D24" s="18"/>
    </row>
    <row r="25" spans="1:4" ht="20.100000000000001" customHeight="1">
      <c r="A25" s="30" t="s">
        <v>219</v>
      </c>
      <c r="B25" s="10"/>
      <c r="C25" s="10" t="s">
        <v>220</v>
      </c>
      <c r="D25" s="18"/>
    </row>
    <row r="26" spans="1:4" ht="20.100000000000001" customHeight="1">
      <c r="A26" s="30" t="s">
        <v>221</v>
      </c>
      <c r="B26" s="10"/>
      <c r="C26" s="10" t="s">
        <v>36</v>
      </c>
      <c r="D26" s="18">
        <f>SUM(D27,D40,D44,D45,D51)</f>
        <v>0</v>
      </c>
    </row>
    <row r="27" spans="1:4" ht="20.100000000000001" customHeight="1">
      <c r="A27" s="30" t="s">
        <v>222</v>
      </c>
      <c r="B27" s="10"/>
      <c r="C27" s="10" t="s">
        <v>223</v>
      </c>
      <c r="D27" s="18">
        <f>SUM(D28:D39)</f>
        <v>0</v>
      </c>
    </row>
    <row r="28" spans="1:4" ht="20.100000000000001" customHeight="1">
      <c r="A28" s="30" t="s">
        <v>224</v>
      </c>
      <c r="B28" s="10">
        <v>400</v>
      </c>
      <c r="C28" s="10" t="s">
        <v>225</v>
      </c>
      <c r="D28" s="18"/>
    </row>
    <row r="29" spans="1:4" ht="20.100000000000001" customHeight="1">
      <c r="A29" s="30" t="s">
        <v>226</v>
      </c>
      <c r="B29" s="10"/>
      <c r="C29" s="10" t="s">
        <v>227</v>
      </c>
      <c r="D29" s="18"/>
    </row>
    <row r="30" spans="1:4" ht="20.100000000000001" customHeight="1">
      <c r="A30" s="30" t="s">
        <v>228</v>
      </c>
      <c r="B30" s="10"/>
      <c r="C30" s="10" t="s">
        <v>229</v>
      </c>
      <c r="D30" s="18"/>
    </row>
    <row r="31" spans="1:4" ht="20.100000000000001" customHeight="1">
      <c r="A31" s="30"/>
      <c r="B31" s="10"/>
      <c r="C31" s="10" t="s">
        <v>230</v>
      </c>
      <c r="D31" s="18"/>
    </row>
    <row r="32" spans="1:4" ht="20.100000000000001" customHeight="1">
      <c r="A32" s="30"/>
      <c r="B32" s="10"/>
      <c r="C32" s="10" t="s">
        <v>231</v>
      </c>
      <c r="D32" s="18"/>
    </row>
    <row r="33" spans="1:4" ht="20.100000000000001" customHeight="1">
      <c r="A33" s="30"/>
      <c r="B33" s="10"/>
      <c r="C33" s="10" t="s">
        <v>232</v>
      </c>
      <c r="D33" s="18"/>
    </row>
    <row r="34" spans="1:4" ht="20.100000000000001" customHeight="1">
      <c r="A34" s="30"/>
      <c r="B34" s="10"/>
      <c r="C34" s="10" t="s">
        <v>233</v>
      </c>
      <c r="D34" s="18"/>
    </row>
    <row r="35" spans="1:4" ht="20.100000000000001" customHeight="1">
      <c r="A35" s="30"/>
      <c r="B35" s="10"/>
      <c r="C35" s="10" t="s">
        <v>234</v>
      </c>
      <c r="D35" s="18"/>
    </row>
    <row r="36" spans="1:4" ht="20.100000000000001" customHeight="1">
      <c r="A36" s="30"/>
      <c r="B36" s="10"/>
      <c r="C36" s="10" t="s">
        <v>235</v>
      </c>
      <c r="D36" s="18"/>
    </row>
    <row r="37" spans="1:4" s="93" customFormat="1" ht="20.100000000000001" customHeight="1">
      <c r="A37" s="30"/>
      <c r="B37" s="10"/>
      <c r="C37" s="10" t="s">
        <v>236</v>
      </c>
      <c r="D37" s="18"/>
    </row>
    <row r="38" spans="1:4" ht="20.100000000000001" customHeight="1">
      <c r="A38" s="30"/>
      <c r="B38" s="10"/>
      <c r="C38" s="10" t="s">
        <v>237</v>
      </c>
      <c r="D38" s="18"/>
    </row>
    <row r="39" spans="1:4" ht="20.100000000000001" customHeight="1">
      <c r="A39" s="30"/>
      <c r="B39" s="10"/>
      <c r="C39" s="10" t="s">
        <v>238</v>
      </c>
      <c r="D39" s="18"/>
    </row>
    <row r="40" spans="1:4" ht="20.100000000000001" customHeight="1">
      <c r="A40" s="30"/>
      <c r="B40" s="10"/>
      <c r="C40" s="10" t="s">
        <v>239</v>
      </c>
      <c r="D40" s="18">
        <f>SUM(D41:D43)</f>
        <v>0</v>
      </c>
    </row>
    <row r="41" spans="1:4" ht="20.100000000000001" customHeight="1">
      <c r="A41" s="30"/>
      <c r="B41" s="10"/>
      <c r="C41" s="10" t="s">
        <v>225</v>
      </c>
      <c r="D41" s="18"/>
    </row>
    <row r="42" spans="1:4" ht="20.100000000000001" customHeight="1">
      <c r="A42" s="30"/>
      <c r="B42" s="10"/>
      <c r="C42" s="10" t="s">
        <v>227</v>
      </c>
      <c r="D42" s="18"/>
    </row>
    <row r="43" spans="1:4" ht="20.100000000000001" customHeight="1">
      <c r="A43" s="30"/>
      <c r="B43" s="10"/>
      <c r="C43" s="10" t="s">
        <v>240</v>
      </c>
      <c r="D43" s="18"/>
    </row>
    <row r="44" spans="1:4" ht="20.100000000000001" customHeight="1">
      <c r="A44" s="30"/>
      <c r="B44" s="10"/>
      <c r="C44" s="10" t="s">
        <v>241</v>
      </c>
      <c r="D44" s="18"/>
    </row>
    <row r="45" spans="1:4" ht="20.100000000000001" customHeight="1">
      <c r="A45" s="30"/>
      <c r="B45" s="10"/>
      <c r="C45" s="10" t="s">
        <v>242</v>
      </c>
      <c r="D45" s="18">
        <f>SUM(D46:D50)</f>
        <v>0</v>
      </c>
    </row>
    <row r="46" spans="1:4" ht="20.100000000000001" customHeight="1">
      <c r="A46" s="30"/>
      <c r="B46" s="10"/>
      <c r="C46" s="10" t="s">
        <v>243</v>
      </c>
      <c r="D46" s="18"/>
    </row>
    <row r="47" spans="1:4" ht="20.100000000000001" customHeight="1">
      <c r="A47" s="30"/>
      <c r="B47" s="10"/>
      <c r="C47" s="10" t="s">
        <v>244</v>
      </c>
      <c r="D47" s="18"/>
    </row>
    <row r="48" spans="1:4" ht="20.100000000000001" customHeight="1">
      <c r="A48" s="30"/>
      <c r="B48" s="10"/>
      <c r="C48" s="10" t="s">
        <v>245</v>
      </c>
      <c r="D48" s="18"/>
    </row>
    <row r="49" spans="1:4" ht="20.100000000000001" customHeight="1">
      <c r="A49" s="30"/>
      <c r="B49" s="10"/>
      <c r="C49" s="10" t="s">
        <v>246</v>
      </c>
      <c r="D49" s="18"/>
    </row>
    <row r="50" spans="1:4" ht="20.100000000000001" customHeight="1">
      <c r="A50" s="30"/>
      <c r="B50" s="10"/>
      <c r="C50" s="10" t="s">
        <v>247</v>
      </c>
      <c r="D50" s="18"/>
    </row>
    <row r="51" spans="1:4" ht="20.100000000000001" customHeight="1">
      <c r="A51" s="30"/>
      <c r="B51" s="10"/>
      <c r="C51" s="10" t="s">
        <v>248</v>
      </c>
      <c r="D51" s="18"/>
    </row>
    <row r="52" spans="1:4" ht="20.100000000000001" customHeight="1">
      <c r="A52" s="30"/>
      <c r="B52" s="10"/>
      <c r="C52" s="10" t="s">
        <v>44</v>
      </c>
      <c r="D52" s="18">
        <f>SUM(D53,D59,D64,D69)</f>
        <v>0</v>
      </c>
    </row>
    <row r="53" spans="1:4" ht="20.100000000000001" customHeight="1">
      <c r="A53" s="30"/>
      <c r="B53" s="10"/>
      <c r="C53" s="10" t="s">
        <v>249</v>
      </c>
      <c r="D53" s="18">
        <f>SUM(D54:D58)</f>
        <v>0</v>
      </c>
    </row>
    <row r="54" spans="1:4" ht="20.100000000000001" customHeight="1">
      <c r="A54" s="30"/>
      <c r="B54" s="10"/>
      <c r="C54" s="10" t="s">
        <v>250</v>
      </c>
      <c r="D54" s="18"/>
    </row>
    <row r="55" spans="1:4" ht="20.100000000000001" customHeight="1">
      <c r="A55" s="30"/>
      <c r="B55" s="10"/>
      <c r="C55" s="10" t="s">
        <v>251</v>
      </c>
      <c r="D55" s="18"/>
    </row>
    <row r="56" spans="1:4" ht="20.100000000000001" customHeight="1">
      <c r="A56" s="30"/>
      <c r="B56" s="10"/>
      <c r="C56" s="10" t="s">
        <v>252</v>
      </c>
      <c r="D56" s="18"/>
    </row>
    <row r="57" spans="1:4" ht="20.100000000000001" customHeight="1">
      <c r="A57" s="30"/>
      <c r="B57" s="10"/>
      <c r="C57" s="10" t="s">
        <v>253</v>
      </c>
      <c r="D57" s="18"/>
    </row>
    <row r="58" spans="1:4" ht="20.100000000000001" customHeight="1">
      <c r="A58" s="30"/>
      <c r="B58" s="10"/>
      <c r="C58" s="10" t="s">
        <v>254</v>
      </c>
      <c r="D58" s="18"/>
    </row>
    <row r="59" spans="1:4" ht="20.100000000000001" customHeight="1">
      <c r="A59" s="30"/>
      <c r="B59" s="10"/>
      <c r="C59" s="10" t="s">
        <v>255</v>
      </c>
      <c r="D59" s="18">
        <f>SUM(D60:D63)</f>
        <v>0</v>
      </c>
    </row>
    <row r="60" spans="1:4" ht="20.100000000000001" customHeight="1">
      <c r="A60" s="30"/>
      <c r="B60" s="10"/>
      <c r="C60" s="10" t="s">
        <v>200</v>
      </c>
      <c r="D60" s="18"/>
    </row>
    <row r="61" spans="1:4" ht="20.100000000000001" customHeight="1">
      <c r="A61" s="30"/>
      <c r="B61" s="10"/>
      <c r="C61" s="10" t="s">
        <v>256</v>
      </c>
      <c r="D61" s="18"/>
    </row>
    <row r="62" spans="1:4" ht="20.100000000000001" customHeight="1">
      <c r="A62" s="30"/>
      <c r="B62" s="10"/>
      <c r="C62" s="10" t="s">
        <v>257</v>
      </c>
      <c r="D62" s="18"/>
    </row>
    <row r="63" spans="1:4" ht="20.100000000000001" customHeight="1">
      <c r="A63" s="30"/>
      <c r="B63" s="10"/>
      <c r="C63" s="10" t="s">
        <v>258</v>
      </c>
      <c r="D63" s="18"/>
    </row>
    <row r="64" spans="1:4" ht="20.100000000000001" customHeight="1">
      <c r="A64" s="30"/>
      <c r="B64" s="10"/>
      <c r="C64" s="10" t="s">
        <v>259</v>
      </c>
      <c r="D64" s="18">
        <f>SUM(D65:D68)</f>
        <v>0</v>
      </c>
    </row>
    <row r="65" spans="1:4" ht="20.100000000000001" customHeight="1">
      <c r="A65" s="30"/>
      <c r="B65" s="10"/>
      <c r="C65" s="10" t="s">
        <v>200</v>
      </c>
      <c r="D65" s="18"/>
    </row>
    <row r="66" spans="1:4" ht="20.100000000000001" customHeight="1">
      <c r="A66" s="30"/>
      <c r="B66" s="10"/>
      <c r="C66" s="10" t="s">
        <v>256</v>
      </c>
      <c r="D66" s="18"/>
    </row>
    <row r="67" spans="1:4" ht="20.100000000000001" customHeight="1">
      <c r="A67" s="30"/>
      <c r="B67" s="10"/>
      <c r="C67" s="10" t="s">
        <v>260</v>
      </c>
      <c r="D67" s="18"/>
    </row>
    <row r="68" spans="1:4" ht="20.100000000000001" customHeight="1">
      <c r="A68" s="30"/>
      <c r="B68" s="10"/>
      <c r="C68" s="10" t="s">
        <v>261</v>
      </c>
      <c r="D68" s="18"/>
    </row>
    <row r="69" spans="1:4" ht="20.100000000000001" customHeight="1">
      <c r="A69" s="30"/>
      <c r="B69" s="10"/>
      <c r="C69" s="10" t="s">
        <v>262</v>
      </c>
      <c r="D69" s="18">
        <f>SUM(D70:D73)</f>
        <v>0</v>
      </c>
    </row>
    <row r="70" spans="1:4" ht="20.100000000000001" customHeight="1">
      <c r="A70" s="30"/>
      <c r="B70" s="10"/>
      <c r="C70" s="10" t="s">
        <v>263</v>
      </c>
      <c r="D70" s="18"/>
    </row>
    <row r="71" spans="1:4" ht="20.100000000000001" customHeight="1">
      <c r="A71" s="30"/>
      <c r="B71" s="10"/>
      <c r="C71" s="10" t="s">
        <v>264</v>
      </c>
      <c r="D71" s="18"/>
    </row>
    <row r="72" spans="1:4" ht="20.100000000000001" customHeight="1">
      <c r="A72" s="30"/>
      <c r="B72" s="10"/>
      <c r="C72" s="10" t="s">
        <v>265</v>
      </c>
      <c r="D72" s="18"/>
    </row>
    <row r="73" spans="1:4" ht="20.100000000000001" customHeight="1">
      <c r="A73" s="30"/>
      <c r="B73" s="10"/>
      <c r="C73" s="10" t="s">
        <v>266</v>
      </c>
      <c r="D73" s="18"/>
    </row>
    <row r="74" spans="1:4" ht="20.100000000000001" customHeight="1">
      <c r="A74" s="30"/>
      <c r="B74" s="10"/>
      <c r="C74" s="10" t="s">
        <v>49</v>
      </c>
      <c r="D74" s="18">
        <f>SUM(D75,D80,D85,D90,D99,D106)</f>
        <v>0</v>
      </c>
    </row>
    <row r="75" spans="1:4" ht="20.100000000000001" customHeight="1">
      <c r="A75" s="30"/>
      <c r="B75" s="10"/>
      <c r="C75" s="10" t="s">
        <v>267</v>
      </c>
      <c r="D75" s="18">
        <f>SUM(D76:D79)</f>
        <v>0</v>
      </c>
    </row>
    <row r="76" spans="1:4" ht="20.100000000000001" customHeight="1">
      <c r="A76" s="30"/>
      <c r="B76" s="10"/>
      <c r="C76" s="10" t="s">
        <v>268</v>
      </c>
      <c r="D76" s="18"/>
    </row>
    <row r="77" spans="1:4" ht="20.100000000000001" customHeight="1">
      <c r="A77" s="30"/>
      <c r="B77" s="10"/>
      <c r="C77" s="10" t="s">
        <v>269</v>
      </c>
      <c r="D77" s="18"/>
    </row>
    <row r="78" spans="1:4" ht="20.100000000000001" customHeight="1">
      <c r="A78" s="30"/>
      <c r="B78" s="10"/>
      <c r="C78" s="10" t="s">
        <v>270</v>
      </c>
      <c r="D78" s="18"/>
    </row>
    <row r="79" spans="1:4" ht="20.100000000000001" customHeight="1">
      <c r="A79" s="30"/>
      <c r="B79" s="10"/>
      <c r="C79" s="10" t="s">
        <v>271</v>
      </c>
      <c r="D79" s="18"/>
    </row>
    <row r="80" spans="1:4" ht="20.100000000000001" customHeight="1">
      <c r="A80" s="30"/>
      <c r="B80" s="10"/>
      <c r="C80" s="10" t="s">
        <v>272</v>
      </c>
      <c r="D80" s="18">
        <f>SUM(D81:D84)</f>
        <v>0</v>
      </c>
    </row>
    <row r="81" spans="1:4" ht="20.100000000000001" customHeight="1">
      <c r="A81" s="30"/>
      <c r="B81" s="10"/>
      <c r="C81" s="10" t="s">
        <v>270</v>
      </c>
      <c r="D81" s="18"/>
    </row>
    <row r="82" spans="1:4" ht="20.100000000000001" customHeight="1">
      <c r="A82" s="30"/>
      <c r="B82" s="10"/>
      <c r="C82" s="10" t="s">
        <v>273</v>
      </c>
      <c r="D82" s="18"/>
    </row>
    <row r="83" spans="1:4" ht="20.100000000000001" customHeight="1">
      <c r="A83" s="30"/>
      <c r="B83" s="10"/>
      <c r="C83" s="10" t="s">
        <v>274</v>
      </c>
      <c r="D83" s="18"/>
    </row>
    <row r="84" spans="1:4" ht="20.100000000000001" customHeight="1">
      <c r="A84" s="30"/>
      <c r="B84" s="10"/>
      <c r="C84" s="10" t="s">
        <v>275</v>
      </c>
      <c r="D84" s="18"/>
    </row>
    <row r="85" spans="1:4" ht="20.100000000000001" customHeight="1">
      <c r="A85" s="30"/>
      <c r="B85" s="10"/>
      <c r="C85" s="10" t="s">
        <v>276</v>
      </c>
      <c r="D85" s="18">
        <f>SUM(D86:D89)</f>
        <v>0</v>
      </c>
    </row>
    <row r="86" spans="1:4" ht="20.100000000000001" customHeight="1">
      <c r="A86" s="30"/>
      <c r="B86" s="10"/>
      <c r="C86" s="10" t="s">
        <v>277</v>
      </c>
      <c r="D86" s="18"/>
    </row>
    <row r="87" spans="1:4" ht="20.100000000000001" customHeight="1">
      <c r="A87" s="30"/>
      <c r="B87" s="10"/>
      <c r="C87" s="10" t="s">
        <v>278</v>
      </c>
      <c r="D87" s="18"/>
    </row>
    <row r="88" spans="1:4" ht="20.100000000000001" customHeight="1">
      <c r="A88" s="30"/>
      <c r="B88" s="10"/>
      <c r="C88" s="10" t="s">
        <v>279</v>
      </c>
      <c r="D88" s="18"/>
    </row>
    <row r="89" spans="1:4" ht="20.100000000000001" customHeight="1">
      <c r="A89" s="30"/>
      <c r="B89" s="10"/>
      <c r="C89" s="10" t="s">
        <v>280</v>
      </c>
      <c r="D89" s="18"/>
    </row>
    <row r="90" spans="1:4" ht="20.100000000000001" customHeight="1">
      <c r="A90" s="30"/>
      <c r="B90" s="10"/>
      <c r="C90" s="10" t="s">
        <v>281</v>
      </c>
      <c r="D90" s="18">
        <f>SUM(D91:D98)</f>
        <v>0</v>
      </c>
    </row>
    <row r="91" spans="1:4" ht="20.100000000000001" customHeight="1">
      <c r="A91" s="30"/>
      <c r="B91" s="10"/>
      <c r="C91" s="10" t="s">
        <v>282</v>
      </c>
      <c r="D91" s="18"/>
    </row>
    <row r="92" spans="1:4" ht="20.100000000000001" customHeight="1">
      <c r="A92" s="30"/>
      <c r="B92" s="10"/>
      <c r="C92" s="10" t="s">
        <v>283</v>
      </c>
      <c r="D92" s="18"/>
    </row>
    <row r="93" spans="1:4" ht="20.100000000000001" customHeight="1">
      <c r="A93" s="30"/>
      <c r="B93" s="10"/>
      <c r="C93" s="10" t="s">
        <v>284</v>
      </c>
      <c r="D93" s="18"/>
    </row>
    <row r="94" spans="1:4" ht="20.100000000000001" customHeight="1">
      <c r="A94" s="30"/>
      <c r="B94" s="10"/>
      <c r="C94" s="10" t="s">
        <v>285</v>
      </c>
      <c r="D94" s="18"/>
    </row>
    <row r="95" spans="1:4" ht="20.100000000000001" customHeight="1">
      <c r="A95" s="30"/>
      <c r="B95" s="10"/>
      <c r="C95" s="10" t="s">
        <v>286</v>
      </c>
      <c r="D95" s="18"/>
    </row>
    <row r="96" spans="1:4" ht="20.100000000000001" customHeight="1">
      <c r="A96" s="30"/>
      <c r="B96" s="10"/>
      <c r="C96" s="10" t="s">
        <v>287</v>
      </c>
      <c r="D96" s="18"/>
    </row>
    <row r="97" spans="1:4" ht="20.100000000000001" customHeight="1">
      <c r="A97" s="30"/>
      <c r="B97" s="10"/>
      <c r="C97" s="10" t="s">
        <v>288</v>
      </c>
      <c r="D97" s="18"/>
    </row>
    <row r="98" spans="1:4" ht="20.100000000000001" customHeight="1">
      <c r="A98" s="30"/>
      <c r="B98" s="10"/>
      <c r="C98" s="10" t="s">
        <v>289</v>
      </c>
      <c r="D98" s="18"/>
    </row>
    <row r="99" spans="1:4" ht="20.100000000000001" customHeight="1">
      <c r="A99" s="30"/>
      <c r="B99" s="10"/>
      <c r="C99" s="10" t="s">
        <v>290</v>
      </c>
      <c r="D99" s="18">
        <f>SUM(D100:D105)</f>
        <v>0</v>
      </c>
    </row>
    <row r="100" spans="1:4" ht="20.100000000000001" customHeight="1">
      <c r="A100" s="30"/>
      <c r="B100" s="10"/>
      <c r="C100" s="10" t="s">
        <v>291</v>
      </c>
      <c r="D100" s="18"/>
    </row>
    <row r="101" spans="1:4" ht="20.100000000000001" customHeight="1">
      <c r="A101" s="30"/>
      <c r="B101" s="10"/>
      <c r="C101" s="10" t="s">
        <v>292</v>
      </c>
      <c r="D101" s="18"/>
    </row>
    <row r="102" spans="1:4" ht="20.100000000000001" customHeight="1">
      <c r="A102" s="30"/>
      <c r="B102" s="10"/>
      <c r="C102" s="10" t="s">
        <v>293</v>
      </c>
      <c r="D102" s="18"/>
    </row>
    <row r="103" spans="1:4" ht="20.100000000000001" customHeight="1">
      <c r="A103" s="30"/>
      <c r="B103" s="10"/>
      <c r="C103" s="10" t="s">
        <v>294</v>
      </c>
      <c r="D103" s="18"/>
    </row>
    <row r="104" spans="1:4" ht="20.100000000000001" customHeight="1">
      <c r="A104" s="30"/>
      <c r="B104" s="10"/>
      <c r="C104" s="10" t="s">
        <v>295</v>
      </c>
      <c r="D104" s="18"/>
    </row>
    <row r="105" spans="1:4" ht="20.100000000000001" customHeight="1">
      <c r="A105" s="30"/>
      <c r="B105" s="10"/>
      <c r="C105" s="10" t="s">
        <v>296</v>
      </c>
      <c r="D105" s="18"/>
    </row>
    <row r="106" spans="1:4" ht="20.100000000000001" customHeight="1">
      <c r="A106" s="30"/>
      <c r="B106" s="10"/>
      <c r="C106" s="10" t="s">
        <v>89</v>
      </c>
      <c r="D106" s="18">
        <f>SUM(D107:D114)</f>
        <v>0</v>
      </c>
    </row>
    <row r="107" spans="1:4" ht="20.100000000000001" customHeight="1">
      <c r="A107" s="30"/>
      <c r="B107" s="10"/>
      <c r="C107" s="10" t="s">
        <v>297</v>
      </c>
      <c r="D107" s="18"/>
    </row>
    <row r="108" spans="1:4" ht="20.100000000000001" customHeight="1">
      <c r="A108" s="30"/>
      <c r="B108" s="10"/>
      <c r="C108" s="10" t="s">
        <v>298</v>
      </c>
      <c r="D108" s="18"/>
    </row>
    <row r="109" spans="1:4" ht="20.100000000000001" customHeight="1">
      <c r="A109" s="30"/>
      <c r="B109" s="10"/>
      <c r="C109" s="10" t="s">
        <v>299</v>
      </c>
      <c r="D109" s="18"/>
    </row>
    <row r="110" spans="1:4" ht="20.100000000000001" customHeight="1">
      <c r="A110" s="30"/>
      <c r="B110" s="10"/>
      <c r="C110" s="10" t="s">
        <v>300</v>
      </c>
      <c r="D110" s="18"/>
    </row>
    <row r="111" spans="1:4" ht="20.100000000000001" customHeight="1">
      <c r="A111" s="30"/>
      <c r="B111" s="10"/>
      <c r="C111" s="10" t="s">
        <v>301</v>
      </c>
      <c r="D111" s="18"/>
    </row>
    <row r="112" spans="1:4" ht="20.100000000000001" customHeight="1">
      <c r="A112" s="30"/>
      <c r="B112" s="10"/>
      <c r="C112" s="10" t="s">
        <v>302</v>
      </c>
      <c r="D112" s="18"/>
    </row>
    <row r="113" spans="1:4" ht="20.100000000000001" customHeight="1">
      <c r="A113" s="30"/>
      <c r="B113" s="10"/>
      <c r="C113" s="10" t="s">
        <v>303</v>
      </c>
      <c r="D113" s="18"/>
    </row>
    <row r="114" spans="1:4" ht="20.100000000000001" customHeight="1">
      <c r="A114" s="30"/>
      <c r="B114" s="10"/>
      <c r="C114" s="10" t="s">
        <v>304</v>
      </c>
      <c r="D114" s="18"/>
    </row>
    <row r="115" spans="1:4" ht="20.100000000000001" customHeight="1">
      <c r="A115" s="30"/>
      <c r="B115" s="10"/>
      <c r="C115" s="10" t="s">
        <v>52</v>
      </c>
      <c r="D115" s="18">
        <f>D116+D123</f>
        <v>0</v>
      </c>
    </row>
    <row r="116" spans="1:4" ht="20.100000000000001" customHeight="1">
      <c r="A116" s="30"/>
      <c r="B116" s="10"/>
      <c r="C116" s="10" t="s">
        <v>305</v>
      </c>
      <c r="D116" s="18">
        <f>SUM(D117:D122)</f>
        <v>0</v>
      </c>
    </row>
    <row r="117" spans="1:4" ht="20.100000000000001" customHeight="1">
      <c r="A117" s="30"/>
      <c r="B117" s="10"/>
      <c r="C117" s="10" t="s">
        <v>306</v>
      </c>
      <c r="D117" s="18"/>
    </row>
    <row r="118" spans="1:4" ht="20.100000000000001" customHeight="1">
      <c r="A118" s="30"/>
      <c r="B118" s="10"/>
      <c r="C118" s="10" t="s">
        <v>307</v>
      </c>
      <c r="D118" s="18"/>
    </row>
    <row r="119" spans="1:4" ht="20.100000000000001" customHeight="1">
      <c r="A119" s="30"/>
      <c r="B119" s="10"/>
      <c r="C119" s="10" t="s">
        <v>308</v>
      </c>
      <c r="D119" s="18"/>
    </row>
    <row r="120" spans="1:4" ht="20.100000000000001" customHeight="1">
      <c r="A120" s="30"/>
      <c r="B120" s="10"/>
      <c r="C120" s="10" t="s">
        <v>309</v>
      </c>
      <c r="D120" s="18"/>
    </row>
    <row r="121" spans="1:4" ht="20.100000000000001" customHeight="1">
      <c r="A121" s="30"/>
      <c r="B121" s="10"/>
      <c r="C121" s="10" t="s">
        <v>310</v>
      </c>
      <c r="D121" s="18"/>
    </row>
    <row r="122" spans="1:4" ht="20.100000000000001" customHeight="1">
      <c r="A122" s="30"/>
      <c r="B122" s="10"/>
      <c r="C122" s="10" t="s">
        <v>311</v>
      </c>
      <c r="D122" s="18"/>
    </row>
    <row r="123" spans="1:4" ht="20.100000000000001" customHeight="1">
      <c r="A123" s="30"/>
      <c r="B123" s="10"/>
      <c r="C123" s="10" t="s">
        <v>312</v>
      </c>
      <c r="D123" s="18">
        <f>SUM(D124:D125)</f>
        <v>0</v>
      </c>
    </row>
    <row r="124" spans="1:4" ht="20.100000000000001" customHeight="1">
      <c r="A124" s="30"/>
      <c r="B124" s="10"/>
      <c r="C124" s="10" t="s">
        <v>313</v>
      </c>
      <c r="D124" s="18"/>
    </row>
    <row r="125" spans="1:4" ht="20.100000000000001" customHeight="1">
      <c r="A125" s="30"/>
      <c r="B125" s="10"/>
      <c r="C125" s="10" t="s">
        <v>314</v>
      </c>
      <c r="D125" s="18"/>
    </row>
    <row r="126" spans="1:4" ht="20.100000000000001" customHeight="1">
      <c r="A126" s="30"/>
      <c r="B126" s="10"/>
      <c r="C126" s="10" t="s">
        <v>56</v>
      </c>
      <c r="D126" s="18">
        <f>SUM(D127)</f>
        <v>0</v>
      </c>
    </row>
    <row r="127" spans="1:4" ht="20.100000000000001" customHeight="1">
      <c r="A127" s="30"/>
      <c r="B127" s="10"/>
      <c r="C127" s="10" t="s">
        <v>157</v>
      </c>
      <c r="D127" s="18">
        <f>SUM(D128:D132)</f>
        <v>0</v>
      </c>
    </row>
    <row r="128" spans="1:4" ht="20.100000000000001" customHeight="1">
      <c r="A128" s="30"/>
      <c r="B128" s="10"/>
      <c r="C128" s="10" t="s">
        <v>315</v>
      </c>
      <c r="D128" s="18"/>
    </row>
    <row r="129" spans="1:4" ht="20.100000000000001" customHeight="1">
      <c r="A129" s="30"/>
      <c r="B129" s="10"/>
      <c r="C129" s="10" t="s">
        <v>316</v>
      </c>
      <c r="D129" s="18"/>
    </row>
    <row r="130" spans="1:4" ht="20.100000000000001" customHeight="1">
      <c r="A130" s="30"/>
      <c r="B130" s="10"/>
      <c r="C130" s="10" t="s">
        <v>317</v>
      </c>
      <c r="D130" s="18"/>
    </row>
    <row r="131" spans="1:4" ht="20.100000000000001" customHeight="1">
      <c r="A131" s="30"/>
      <c r="B131" s="10"/>
      <c r="C131" s="10" t="s">
        <v>318</v>
      </c>
      <c r="D131" s="18"/>
    </row>
    <row r="132" spans="1:4" ht="20.100000000000001" customHeight="1">
      <c r="A132" s="30"/>
      <c r="B132" s="10"/>
      <c r="C132" s="10" t="s">
        <v>319</v>
      </c>
      <c r="D132" s="18"/>
    </row>
    <row r="133" spans="1:4" ht="20.100000000000001" customHeight="1">
      <c r="A133" s="30"/>
      <c r="B133" s="10"/>
      <c r="C133" s="10" t="s">
        <v>58</v>
      </c>
      <c r="D133" s="18">
        <f>D134+D135+D144</f>
        <v>8408</v>
      </c>
    </row>
    <row r="134" spans="1:4" ht="20.100000000000001" customHeight="1">
      <c r="A134" s="30"/>
      <c r="B134" s="10"/>
      <c r="C134" s="10" t="s">
        <v>320</v>
      </c>
      <c r="D134" s="18"/>
    </row>
    <row r="135" spans="1:4" ht="20.100000000000001" customHeight="1">
      <c r="A135" s="30"/>
      <c r="B135" s="10"/>
      <c r="C135" s="10" t="s">
        <v>95</v>
      </c>
      <c r="D135" s="18">
        <f>SUM(D136:D143)</f>
        <v>400</v>
      </c>
    </row>
    <row r="136" spans="1:4" ht="20.100000000000001" customHeight="1">
      <c r="A136" s="30"/>
      <c r="B136" s="10"/>
      <c r="C136" s="10" t="s">
        <v>321</v>
      </c>
      <c r="D136" s="18">
        <v>400</v>
      </c>
    </row>
    <row r="137" spans="1:4" ht="20.100000000000001" customHeight="1">
      <c r="A137" s="30"/>
      <c r="B137" s="10"/>
      <c r="C137" s="10" t="s">
        <v>322</v>
      </c>
      <c r="D137" s="18"/>
    </row>
    <row r="138" spans="1:4" ht="20.100000000000001" customHeight="1">
      <c r="A138" s="30"/>
      <c r="B138" s="10"/>
      <c r="C138" s="10" t="s">
        <v>323</v>
      </c>
      <c r="D138" s="18"/>
    </row>
    <row r="139" spans="1:4" ht="20.100000000000001" customHeight="1">
      <c r="A139" s="30"/>
      <c r="B139" s="10"/>
      <c r="C139" s="10" t="s">
        <v>324</v>
      </c>
      <c r="D139" s="18"/>
    </row>
    <row r="140" spans="1:4" ht="20.100000000000001" customHeight="1">
      <c r="A140" s="30"/>
      <c r="B140" s="10"/>
      <c r="C140" s="10" t="s">
        <v>325</v>
      </c>
      <c r="D140" s="18"/>
    </row>
    <row r="141" spans="1:4" ht="20.100000000000001" customHeight="1">
      <c r="A141" s="30"/>
      <c r="B141" s="10"/>
      <c r="C141" s="10" t="s">
        <v>326</v>
      </c>
      <c r="D141" s="18"/>
    </row>
    <row r="142" spans="1:4" ht="20.100000000000001" customHeight="1">
      <c r="A142" s="30"/>
      <c r="B142" s="10"/>
      <c r="C142" s="10" t="s">
        <v>327</v>
      </c>
      <c r="D142" s="18"/>
    </row>
    <row r="143" spans="1:4" ht="20.100000000000001" customHeight="1">
      <c r="A143" s="30"/>
      <c r="B143" s="10"/>
      <c r="C143" s="10" t="s">
        <v>328</v>
      </c>
      <c r="D143" s="18"/>
    </row>
    <row r="144" spans="1:4" ht="20.100000000000001" customHeight="1">
      <c r="A144" s="30"/>
      <c r="B144" s="10"/>
      <c r="C144" s="10" t="s">
        <v>329</v>
      </c>
      <c r="D144" s="18">
        <f>SUM(D145:D154)</f>
        <v>8008</v>
      </c>
    </row>
    <row r="145" spans="1:4" ht="20.100000000000001" customHeight="1">
      <c r="A145" s="30"/>
      <c r="B145" s="10"/>
      <c r="C145" s="10" t="s">
        <v>330</v>
      </c>
      <c r="D145" s="18">
        <v>5100</v>
      </c>
    </row>
    <row r="146" spans="1:4" ht="20.100000000000001" customHeight="1">
      <c r="A146" s="30"/>
      <c r="B146" s="10"/>
      <c r="C146" s="10" t="s">
        <v>331</v>
      </c>
      <c r="D146" s="18">
        <v>2140</v>
      </c>
    </row>
    <row r="147" spans="1:4" ht="20.100000000000001" customHeight="1">
      <c r="A147" s="30"/>
      <c r="B147" s="10"/>
      <c r="C147" s="10" t="s">
        <v>332</v>
      </c>
      <c r="D147" s="18">
        <v>80</v>
      </c>
    </row>
    <row r="148" spans="1:4" ht="20.100000000000001" customHeight="1">
      <c r="A148" s="30"/>
      <c r="B148" s="10"/>
      <c r="C148" s="10" t="s">
        <v>333</v>
      </c>
      <c r="D148" s="18"/>
    </row>
    <row r="149" spans="1:4" ht="20.100000000000001" customHeight="1">
      <c r="A149" s="30"/>
      <c r="B149" s="10"/>
      <c r="C149" s="10" t="s">
        <v>334</v>
      </c>
      <c r="D149" s="18">
        <v>688</v>
      </c>
    </row>
    <row r="150" spans="1:4" ht="20.100000000000001" customHeight="1">
      <c r="A150" s="30"/>
      <c r="B150" s="10"/>
      <c r="C150" s="10" t="s">
        <v>335</v>
      </c>
      <c r="D150" s="18"/>
    </row>
    <row r="151" spans="1:4" ht="20.100000000000001" customHeight="1">
      <c r="A151" s="30"/>
      <c r="B151" s="10"/>
      <c r="C151" s="10" t="s">
        <v>336</v>
      </c>
      <c r="D151" s="18"/>
    </row>
    <row r="152" spans="1:4" ht="20.100000000000001" customHeight="1">
      <c r="A152" s="30"/>
      <c r="B152" s="10"/>
      <c r="C152" s="10" t="s">
        <v>337</v>
      </c>
      <c r="D152" s="18"/>
    </row>
    <row r="153" spans="1:4" ht="20.100000000000001" customHeight="1">
      <c r="A153" s="30"/>
      <c r="B153" s="10"/>
      <c r="C153" s="10" t="s">
        <v>338</v>
      </c>
      <c r="D153" s="18"/>
    </row>
    <row r="154" spans="1:4" ht="20.100000000000001" customHeight="1">
      <c r="A154" s="30"/>
      <c r="B154" s="10"/>
      <c r="C154" s="10" t="s">
        <v>339</v>
      </c>
      <c r="D154" s="18"/>
    </row>
    <row r="155" spans="1:4" ht="20.100000000000001" customHeight="1">
      <c r="A155" s="30"/>
      <c r="B155" s="10"/>
      <c r="C155" s="10" t="s">
        <v>62</v>
      </c>
      <c r="D155" s="18"/>
    </row>
    <row r="156" spans="1:4" ht="20.100000000000001" customHeight="1">
      <c r="A156" s="30"/>
      <c r="B156" s="10"/>
      <c r="C156" s="10" t="s">
        <v>63</v>
      </c>
      <c r="D156" s="18"/>
    </row>
    <row r="157" spans="1:4" ht="20.100000000000001" customHeight="1">
      <c r="A157" s="30"/>
      <c r="B157" s="10"/>
      <c r="C157" s="10"/>
      <c r="D157" s="18"/>
    </row>
    <row r="158" spans="1:4" ht="20.100000000000001" customHeight="1">
      <c r="A158" s="30"/>
      <c r="B158" s="10"/>
      <c r="C158" s="10"/>
      <c r="D158" s="18"/>
    </row>
    <row r="159" spans="1:4" ht="20.100000000000001" customHeight="1">
      <c r="A159" s="30"/>
      <c r="B159" s="10"/>
      <c r="C159" s="10"/>
      <c r="D159" s="18"/>
    </row>
    <row r="160" spans="1:4" ht="20.100000000000001" customHeight="1">
      <c r="A160" s="30"/>
      <c r="B160" s="10"/>
      <c r="C160" s="10"/>
      <c r="D160" s="18"/>
    </row>
    <row r="161" spans="1:4" ht="20.100000000000001" customHeight="1">
      <c r="A161" s="30"/>
      <c r="B161" s="10"/>
      <c r="C161" s="10"/>
      <c r="D161" s="18"/>
    </row>
    <row r="162" spans="1:4" ht="20.100000000000001" customHeight="1">
      <c r="A162" s="30"/>
      <c r="B162" s="10"/>
      <c r="C162" s="10"/>
      <c r="D162" s="18"/>
    </row>
    <row r="163" spans="1:4" ht="20.100000000000001" customHeight="1">
      <c r="A163" s="30"/>
      <c r="B163" s="10"/>
      <c r="C163" s="10"/>
      <c r="D163" s="18"/>
    </row>
    <row r="164" spans="1:4" ht="20.100000000000001" customHeight="1">
      <c r="A164" s="30"/>
      <c r="B164" s="10"/>
      <c r="C164" s="10"/>
      <c r="D164" s="18"/>
    </row>
    <row r="165" spans="1:4" ht="20.100000000000001" customHeight="1">
      <c r="A165" s="30"/>
      <c r="B165" s="10"/>
      <c r="C165" s="10"/>
      <c r="D165" s="18"/>
    </row>
    <row r="166" spans="1:4" ht="20.100000000000001" customHeight="1">
      <c r="A166" s="30"/>
      <c r="B166" s="10"/>
      <c r="C166" s="10"/>
      <c r="D166" s="18"/>
    </row>
    <row r="167" spans="1:4" ht="20.100000000000001" customHeight="1">
      <c r="A167" s="30"/>
      <c r="B167" s="10"/>
      <c r="C167" s="10"/>
      <c r="D167" s="18"/>
    </row>
    <row r="168" spans="1:4" ht="20.100000000000001" customHeight="1">
      <c r="A168" s="30"/>
      <c r="B168" s="10"/>
      <c r="C168" s="10"/>
      <c r="D168" s="18"/>
    </row>
    <row r="169" spans="1:4" ht="20.100000000000001" customHeight="1">
      <c r="A169" s="30"/>
      <c r="B169" s="10"/>
      <c r="C169" s="10"/>
      <c r="D169" s="18"/>
    </row>
    <row r="170" spans="1:4" ht="20.100000000000001" customHeight="1">
      <c r="A170" s="30"/>
      <c r="B170" s="10"/>
      <c r="C170" s="10"/>
      <c r="D170" s="18"/>
    </row>
    <row r="171" spans="1:4" ht="20.100000000000001" customHeight="1">
      <c r="A171" s="30"/>
      <c r="B171" s="10"/>
      <c r="C171" s="10"/>
      <c r="D171" s="18"/>
    </row>
    <row r="172" spans="1:4" ht="20.100000000000001" customHeight="1">
      <c r="A172" s="30" t="s">
        <v>340</v>
      </c>
      <c r="B172" s="10">
        <f>SUM(B4,B5,B6,B7,B8,B9,B10,B16,B17,B20,B21,B22,B26,B27,B28,B29,B30)</f>
        <v>3500</v>
      </c>
      <c r="C172" s="10" t="s">
        <v>341</v>
      </c>
      <c r="D172" s="18">
        <f>SUM(D4,D10,D19,D26,D52,D74,D115,D126,D133,D155,D156)</f>
        <v>8408</v>
      </c>
    </row>
    <row r="173" spans="1:4" ht="20.100000000000001" customHeight="1">
      <c r="A173" s="30" t="s">
        <v>342</v>
      </c>
      <c r="B173" s="10">
        <f>SUM(B174,B177,B178,B180,B181)</f>
        <v>6446</v>
      </c>
      <c r="C173" s="10" t="s">
        <v>343</v>
      </c>
      <c r="D173" s="18">
        <f>SUM(D174,D177,D178,D179,D180)</f>
        <v>1538</v>
      </c>
    </row>
    <row r="174" spans="1:4" ht="20.100000000000001" customHeight="1">
      <c r="A174" s="30" t="s">
        <v>344</v>
      </c>
      <c r="B174" s="10">
        <f>SUM(B175:B176)</f>
        <v>0</v>
      </c>
      <c r="C174" s="10" t="s">
        <v>345</v>
      </c>
      <c r="D174" s="18">
        <f>SUM(D175:D176)</f>
        <v>838</v>
      </c>
    </row>
    <row r="175" spans="1:4" ht="20.100000000000001" customHeight="1">
      <c r="A175" s="30" t="s">
        <v>346</v>
      </c>
      <c r="B175" s="10"/>
      <c r="C175" s="10" t="s">
        <v>347</v>
      </c>
      <c r="D175" s="18"/>
    </row>
    <row r="176" spans="1:4" ht="20.100000000000001" customHeight="1">
      <c r="A176" s="30" t="s">
        <v>348</v>
      </c>
      <c r="B176" s="10"/>
      <c r="C176" s="10" t="s">
        <v>349</v>
      </c>
      <c r="D176" s="18">
        <v>838</v>
      </c>
    </row>
    <row r="177" spans="1:4" ht="20.100000000000001" customHeight="1">
      <c r="A177" s="30" t="s">
        <v>350</v>
      </c>
      <c r="B177" s="10">
        <v>6446</v>
      </c>
      <c r="C177" s="10" t="s">
        <v>351</v>
      </c>
      <c r="D177" s="18">
        <v>700</v>
      </c>
    </row>
    <row r="178" spans="1:4" ht="20.100000000000001" customHeight="1">
      <c r="A178" s="30" t="s">
        <v>352</v>
      </c>
      <c r="B178" s="10"/>
      <c r="C178" s="10" t="s">
        <v>353</v>
      </c>
      <c r="D178" s="18"/>
    </row>
    <row r="179" spans="1:4" ht="20.100000000000001" customHeight="1">
      <c r="A179" s="30" t="s">
        <v>354</v>
      </c>
      <c r="B179" s="10"/>
      <c r="C179" s="10" t="s">
        <v>355</v>
      </c>
      <c r="D179" s="18"/>
    </row>
    <row r="180" spans="1:4" ht="20.100000000000001" customHeight="1">
      <c r="A180" s="30" t="s">
        <v>356</v>
      </c>
      <c r="B180" s="10"/>
      <c r="C180" s="10" t="s">
        <v>357</v>
      </c>
      <c r="D180" s="18"/>
    </row>
    <row r="181" spans="1:4" ht="20.100000000000001" customHeight="1">
      <c r="A181" s="30" t="s">
        <v>358</v>
      </c>
      <c r="B181" s="10"/>
      <c r="C181" s="10"/>
      <c r="D181" s="18"/>
    </row>
    <row r="182" spans="1:4" ht="20.100000000000001" customHeight="1">
      <c r="A182" s="30"/>
      <c r="B182" s="10"/>
      <c r="C182" s="10"/>
      <c r="D182" s="18"/>
    </row>
    <row r="183" spans="1:4" ht="20.100000000000001" customHeight="1">
      <c r="A183" s="30"/>
      <c r="B183" s="10"/>
      <c r="C183" s="10"/>
      <c r="D183" s="18"/>
    </row>
    <row r="184" spans="1:4" ht="20.100000000000001" customHeight="1">
      <c r="A184" s="30"/>
      <c r="B184" s="10"/>
      <c r="C184" s="10"/>
      <c r="D184" s="18"/>
    </row>
    <row r="185" spans="1:4" ht="20.100000000000001" customHeight="1">
      <c r="A185" s="30" t="s">
        <v>359</v>
      </c>
      <c r="B185" s="10">
        <f>B172+B173</f>
        <v>9946</v>
      </c>
      <c r="C185" s="10" t="s">
        <v>360</v>
      </c>
      <c r="D185" s="18">
        <f>D172+D173</f>
        <v>9946</v>
      </c>
    </row>
    <row r="186" spans="1:4" ht="20.100000000000001" customHeight="1"/>
    <row r="187" spans="1:4" ht="20.100000000000001" customHeight="1"/>
    <row r="188" spans="1:4" ht="20.100000000000001" customHeight="1"/>
    <row r="189" spans="1:4" ht="20.100000000000001" customHeight="1"/>
    <row r="190" spans="1:4" ht="20.100000000000001" customHeight="1"/>
    <row r="191" spans="1:4" ht="20.100000000000001" customHeight="1"/>
    <row r="192" spans="1:4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15.75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</sheetData>
  <mergeCells count="2">
    <mergeCell ref="A2:D2"/>
    <mergeCell ref="A1:D1"/>
  </mergeCells>
  <phoneticPr fontId="17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84"/>
  <sheetViews>
    <sheetView showGridLines="0" showZeros="0" topLeftCell="A10" zoomScale="115" zoomScaleNormal="115" workbookViewId="0">
      <selection activeCell="A33" sqref="A33"/>
    </sheetView>
  </sheetViews>
  <sheetFormatPr defaultColWidth="9" defaultRowHeight="15.6"/>
  <cols>
    <col min="1" max="1" width="37.19921875" customWidth="1"/>
    <col min="2" max="3" width="13.59765625" customWidth="1"/>
    <col min="4" max="4" width="15.3984375" customWidth="1"/>
  </cols>
  <sheetData>
    <row r="1" spans="1:4" ht="26.25" customHeight="1">
      <c r="A1" s="94" t="s">
        <v>28</v>
      </c>
      <c r="B1" s="95"/>
      <c r="C1" s="95"/>
      <c r="D1" s="95"/>
    </row>
    <row r="2" spans="1:4" ht="19.5" customHeight="1">
      <c r="A2" s="96" t="s">
        <v>1</v>
      </c>
      <c r="B2" s="96"/>
      <c r="C2" s="96"/>
      <c r="D2" s="96"/>
    </row>
    <row r="3" spans="1:4" ht="16.05" customHeight="1">
      <c r="A3" s="26" t="s">
        <v>2</v>
      </c>
      <c r="B3" s="28" t="s">
        <v>3</v>
      </c>
      <c r="C3" s="27" t="s">
        <v>4</v>
      </c>
      <c r="D3" s="28" t="s">
        <v>5</v>
      </c>
    </row>
    <row r="4" spans="1:4" ht="16.05" customHeight="1">
      <c r="A4" s="8" t="s">
        <v>29</v>
      </c>
      <c r="B4" s="9">
        <v>60</v>
      </c>
      <c r="C4" s="9"/>
      <c r="D4" s="7">
        <f>IF(B4=0,0,(C4/B4-1)*100)</f>
        <v>-100</v>
      </c>
    </row>
    <row r="5" spans="1:4" ht="16.05" customHeight="1">
      <c r="A5" s="76" t="s">
        <v>30</v>
      </c>
      <c r="B5" s="6">
        <v>60</v>
      </c>
      <c r="C5" s="6"/>
      <c r="D5" s="7">
        <f t="shared" ref="D5:D27" si="0">IF(B5=0,0,(C5/B5-1)*100)</f>
        <v>-100</v>
      </c>
    </row>
    <row r="6" spans="1:4" ht="16.05" customHeight="1">
      <c r="A6" s="30" t="s">
        <v>31</v>
      </c>
      <c r="B6" s="6">
        <v>553</v>
      </c>
      <c r="C6" s="6">
        <v>484</v>
      </c>
      <c r="D6" s="7">
        <f t="shared" si="0"/>
        <v>-12.4773960216998</v>
      </c>
    </row>
    <row r="7" spans="1:4" ht="16.05" customHeight="1">
      <c r="A7" s="39" t="s">
        <v>32</v>
      </c>
      <c r="B7" s="10">
        <v>553</v>
      </c>
      <c r="C7" s="9">
        <v>484</v>
      </c>
      <c r="D7" s="7">
        <f t="shared" si="0"/>
        <v>-12.4773960216998</v>
      </c>
    </row>
    <row r="8" spans="1:4" ht="16.05" customHeight="1">
      <c r="A8" s="43" t="s">
        <v>33</v>
      </c>
      <c r="B8" s="10"/>
      <c r="C8" s="9"/>
      <c r="D8" s="7">
        <f t="shared" si="0"/>
        <v>0</v>
      </c>
    </row>
    <row r="9" spans="1:4" ht="16.05" customHeight="1">
      <c r="A9" s="8" t="s">
        <v>34</v>
      </c>
      <c r="B9" s="9"/>
      <c r="C9" s="9"/>
      <c r="D9" s="7">
        <f t="shared" si="0"/>
        <v>0</v>
      </c>
    </row>
    <row r="10" spans="1:4" ht="16.05" customHeight="1">
      <c r="A10" s="8" t="s">
        <v>35</v>
      </c>
      <c r="B10" s="9"/>
      <c r="C10" s="10"/>
      <c r="D10" s="7">
        <f t="shared" si="0"/>
        <v>0</v>
      </c>
    </row>
    <row r="11" spans="1:4" ht="16.05" customHeight="1">
      <c r="A11" s="8" t="s">
        <v>36</v>
      </c>
      <c r="B11" s="9">
        <v>412873</v>
      </c>
      <c r="C11" s="9">
        <v>394822</v>
      </c>
      <c r="D11" s="7">
        <f t="shared" si="0"/>
        <v>-4.3720466099745003</v>
      </c>
    </row>
    <row r="12" spans="1:4" ht="16.05" customHeight="1">
      <c r="A12" s="8" t="s">
        <v>37</v>
      </c>
      <c r="B12" s="10">
        <v>388455</v>
      </c>
      <c r="C12" s="10">
        <v>380130</v>
      </c>
      <c r="D12" s="7">
        <f t="shared" si="0"/>
        <v>-2.1431053790014301</v>
      </c>
    </row>
    <row r="13" spans="1:4" ht="16.05" customHeight="1">
      <c r="A13" s="39" t="s">
        <v>38</v>
      </c>
      <c r="B13" s="9">
        <v>6992</v>
      </c>
      <c r="C13" s="9">
        <v>8792</v>
      </c>
      <c r="D13" s="7">
        <f t="shared" si="0"/>
        <v>25.743707093821499</v>
      </c>
    </row>
    <row r="14" spans="1:4" ht="16.05" customHeight="1">
      <c r="A14" s="8" t="s">
        <v>39</v>
      </c>
      <c r="B14" s="9"/>
      <c r="C14" s="9"/>
      <c r="D14" s="7">
        <f t="shared" si="0"/>
        <v>0</v>
      </c>
    </row>
    <row r="15" spans="1:4" ht="16.05" customHeight="1">
      <c r="A15" s="8" t="s">
        <v>40</v>
      </c>
      <c r="B15" s="9">
        <v>4937</v>
      </c>
      <c r="C15" s="9">
        <v>1592</v>
      </c>
      <c r="D15" s="7">
        <f t="shared" si="0"/>
        <v>-67.753696576868506</v>
      </c>
    </row>
    <row r="16" spans="1:4" ht="16.05" customHeight="1">
      <c r="A16" s="8" t="s">
        <v>41</v>
      </c>
      <c r="B16" s="9">
        <v>6245</v>
      </c>
      <c r="C16" s="9"/>
      <c r="D16" s="7">
        <f t="shared" si="0"/>
        <v>-100</v>
      </c>
    </row>
    <row r="17" spans="1:4" ht="16.05" customHeight="1">
      <c r="A17" s="8" t="s">
        <v>42</v>
      </c>
      <c r="B17" s="42">
        <v>5922</v>
      </c>
      <c r="C17" s="9">
        <v>3714</v>
      </c>
      <c r="D17" s="7">
        <f t="shared" si="0"/>
        <v>-37.2847011144883</v>
      </c>
    </row>
    <row r="18" spans="1:4" ht="16.05" customHeight="1">
      <c r="A18" s="8" t="s">
        <v>43</v>
      </c>
      <c r="B18" s="9">
        <v>322</v>
      </c>
      <c r="C18" s="9">
        <v>594</v>
      </c>
      <c r="D18" s="7">
        <f t="shared" si="0"/>
        <v>84.472049689440993</v>
      </c>
    </row>
    <row r="19" spans="1:4" ht="16.05" customHeight="1">
      <c r="A19" s="8" t="s">
        <v>44</v>
      </c>
      <c r="B19" s="9">
        <v>9</v>
      </c>
      <c r="C19" s="9"/>
      <c r="D19" s="7">
        <f t="shared" si="0"/>
        <v>-100</v>
      </c>
    </row>
    <row r="20" spans="1:4" ht="16.05" customHeight="1">
      <c r="A20" s="8" t="s">
        <v>45</v>
      </c>
      <c r="B20" s="9">
        <v>9</v>
      </c>
      <c r="C20" s="9"/>
      <c r="D20" s="7">
        <f t="shared" si="0"/>
        <v>-100</v>
      </c>
    </row>
    <row r="21" spans="1:4" ht="16.05" customHeight="1">
      <c r="A21" s="8" t="s">
        <v>46</v>
      </c>
      <c r="B21" s="9"/>
      <c r="C21" s="9"/>
      <c r="D21" s="7">
        <f t="shared" si="0"/>
        <v>0</v>
      </c>
    </row>
    <row r="22" spans="1:4" ht="16.05" customHeight="1">
      <c r="A22" s="8" t="s">
        <v>47</v>
      </c>
      <c r="B22" s="9"/>
      <c r="C22" s="9"/>
      <c r="D22" s="7">
        <f t="shared" si="0"/>
        <v>0</v>
      </c>
    </row>
    <row r="23" spans="1:4" ht="16.05" customHeight="1">
      <c r="A23" s="11" t="s">
        <v>48</v>
      </c>
      <c r="B23" s="9"/>
      <c r="C23" s="9"/>
      <c r="D23" s="7">
        <f t="shared" si="0"/>
        <v>0</v>
      </c>
    </row>
    <row r="24" spans="1:4" ht="16.05" customHeight="1">
      <c r="A24" s="8" t="s">
        <v>49</v>
      </c>
      <c r="B24" s="9"/>
      <c r="C24" s="6"/>
      <c r="D24" s="81">
        <f t="shared" si="0"/>
        <v>0</v>
      </c>
    </row>
    <row r="25" spans="1:4" ht="16.05" customHeight="1">
      <c r="A25" s="43" t="s">
        <v>50</v>
      </c>
      <c r="B25" s="6"/>
      <c r="C25" s="30"/>
      <c r="D25" s="81">
        <f t="shared" si="0"/>
        <v>0</v>
      </c>
    </row>
    <row r="26" spans="1:4" ht="16.05" customHeight="1">
      <c r="A26" s="30" t="s">
        <v>51</v>
      </c>
      <c r="B26" s="6"/>
      <c r="C26" s="6"/>
      <c r="D26" s="81">
        <f t="shared" si="0"/>
        <v>0</v>
      </c>
    </row>
    <row r="27" spans="1:4" ht="16.05" customHeight="1">
      <c r="A27" s="30" t="s">
        <v>52</v>
      </c>
      <c r="B27" s="6">
        <v>53</v>
      </c>
      <c r="C27" s="6"/>
      <c r="D27" s="81">
        <f t="shared" si="0"/>
        <v>-100</v>
      </c>
    </row>
    <row r="28" spans="1:4" ht="16.05" customHeight="1">
      <c r="A28" s="43" t="s">
        <v>53</v>
      </c>
      <c r="B28" s="6"/>
      <c r="C28" s="30"/>
      <c r="D28" s="81">
        <f t="shared" ref="D28:D39" si="1">IF(B28=0,0,(C28/B28-1)*100)</f>
        <v>0</v>
      </c>
    </row>
    <row r="29" spans="1:4" ht="16.05" customHeight="1">
      <c r="A29" s="30" t="s">
        <v>54</v>
      </c>
      <c r="B29" s="6"/>
      <c r="C29" s="6"/>
      <c r="D29" s="81">
        <f t="shared" si="1"/>
        <v>0</v>
      </c>
    </row>
    <row r="30" spans="1:4" ht="16.05" customHeight="1">
      <c r="A30" s="30" t="s">
        <v>55</v>
      </c>
      <c r="B30" s="6">
        <v>53</v>
      </c>
      <c r="C30" s="30"/>
      <c r="D30" s="81">
        <f t="shared" si="1"/>
        <v>-100</v>
      </c>
    </row>
    <row r="31" spans="1:4" ht="16.05" customHeight="1">
      <c r="A31" s="8" t="s">
        <v>56</v>
      </c>
      <c r="B31" s="9">
        <v>200</v>
      </c>
      <c r="C31" s="6">
        <v>501</v>
      </c>
      <c r="D31" s="81">
        <f t="shared" si="1"/>
        <v>150.5</v>
      </c>
    </row>
    <row r="32" spans="1:4" ht="16.05" customHeight="1">
      <c r="A32" s="8" t="s">
        <v>57</v>
      </c>
      <c r="B32" s="9">
        <v>200</v>
      </c>
      <c r="C32" s="10">
        <v>501</v>
      </c>
      <c r="D32" s="7">
        <f t="shared" si="1"/>
        <v>150.5</v>
      </c>
    </row>
    <row r="33" spans="1:4" ht="16.05" customHeight="1">
      <c r="A33" s="39" t="s">
        <v>58</v>
      </c>
      <c r="B33" s="9">
        <v>3761</v>
      </c>
      <c r="C33" s="9">
        <v>3914</v>
      </c>
      <c r="D33" s="7">
        <f t="shared" si="1"/>
        <v>4.0680670034565196</v>
      </c>
    </row>
    <row r="34" spans="1:4" ht="16.05" customHeight="1">
      <c r="A34" s="8" t="s">
        <v>59</v>
      </c>
      <c r="B34" s="9">
        <v>335</v>
      </c>
      <c r="C34" s="10">
        <v>618</v>
      </c>
      <c r="D34" s="7">
        <f t="shared" si="1"/>
        <v>84.477611940298502</v>
      </c>
    </row>
    <row r="35" spans="1:4" ht="16.05" customHeight="1">
      <c r="A35" s="8" t="s">
        <v>60</v>
      </c>
      <c r="B35" s="9">
        <v>3426</v>
      </c>
      <c r="C35" s="10">
        <v>3296</v>
      </c>
      <c r="D35" s="7">
        <f t="shared" si="1"/>
        <v>-3.79451255107998</v>
      </c>
    </row>
    <row r="36" spans="1:4" ht="16.05" customHeight="1">
      <c r="A36" s="8" t="s">
        <v>61</v>
      </c>
      <c r="B36" s="9"/>
      <c r="C36" s="10"/>
      <c r="D36" s="7">
        <f t="shared" si="1"/>
        <v>0</v>
      </c>
    </row>
    <row r="37" spans="1:4" ht="16.05" customHeight="1">
      <c r="A37" s="8" t="s">
        <v>62</v>
      </c>
      <c r="B37" s="9">
        <v>4826</v>
      </c>
      <c r="C37" s="10">
        <v>9060</v>
      </c>
      <c r="D37" s="7">
        <f t="shared" si="1"/>
        <v>87.733112308329893</v>
      </c>
    </row>
    <row r="38" spans="1:4" ht="16.05" customHeight="1">
      <c r="A38" s="39" t="s">
        <v>63</v>
      </c>
      <c r="B38" s="9">
        <v>157</v>
      </c>
      <c r="C38" s="10">
        <v>95</v>
      </c>
      <c r="D38" s="7">
        <f t="shared" si="1"/>
        <v>-39.490445859872601</v>
      </c>
    </row>
    <row r="39" spans="1:4" s="1" customFormat="1" ht="16.05" customHeight="1">
      <c r="A39" s="82" t="s">
        <v>64</v>
      </c>
      <c r="B39" s="83">
        <f>SUM(B4,B6,B9,B11,B19,B24,B27,B31,B33,B37:B38)</f>
        <v>422492</v>
      </c>
      <c r="C39" s="83">
        <f>SUM(C4,C6,C9,C11,C19,C24,C27,C31,C33,C37:C38)</f>
        <v>408876</v>
      </c>
      <c r="D39" s="84">
        <f t="shared" si="1"/>
        <v>-3.22278291659961</v>
      </c>
    </row>
    <row r="40" spans="1:4" ht="50.25" customHeight="1">
      <c r="A40" s="97"/>
      <c r="B40" s="97"/>
      <c r="C40" s="97"/>
      <c r="D40" s="97"/>
    </row>
    <row r="41" spans="1:4" ht="48" customHeight="1">
      <c r="A41" s="98"/>
      <c r="B41" s="98"/>
      <c r="C41" s="98"/>
      <c r="D41" s="98"/>
    </row>
    <row r="172" spans="1:1">
      <c r="A172" s="12"/>
    </row>
    <row r="173" spans="1:1">
      <c r="A173" s="12"/>
    </row>
    <row r="174" spans="1:1">
      <c r="A174" s="12"/>
    </row>
    <row r="175" spans="1:1">
      <c r="A175" s="12"/>
    </row>
    <row r="176" spans="1:1">
      <c r="A176" s="12"/>
    </row>
    <row r="177" spans="1:1">
      <c r="A177" s="12"/>
    </row>
    <row r="178" spans="1:1">
      <c r="A178" s="12"/>
    </row>
    <row r="179" spans="1:1">
      <c r="A179" s="12"/>
    </row>
    <row r="180" spans="1:1">
      <c r="A180" s="12"/>
    </row>
    <row r="181" spans="1:1">
      <c r="A181" s="12"/>
    </row>
    <row r="182" spans="1:1">
      <c r="A182" s="12"/>
    </row>
    <row r="183" spans="1:1">
      <c r="A183" s="12"/>
    </row>
    <row r="184" spans="1:1">
      <c r="A184" s="12"/>
    </row>
  </sheetData>
  <mergeCells count="4">
    <mergeCell ref="A1:D1"/>
    <mergeCell ref="A2:D2"/>
    <mergeCell ref="A40:D40"/>
    <mergeCell ref="A41:D41"/>
  </mergeCells>
  <phoneticPr fontId="17" type="noConversion"/>
  <printOptions horizontalCentered="1"/>
  <pageMargins left="0.78680555555555598" right="0.78680555555555598" top="0.78680555555555598" bottom="0.78680555555555598" header="0.31458333333333299" footer="0.59027777777777801"/>
  <pageSetup paperSize="9" orientation="portrait"/>
  <headerFooter>
    <oddFooter>&amp;C- 2 -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179"/>
  <sheetViews>
    <sheetView showGridLines="0" showZeros="0" workbookViewId="0">
      <selection activeCell="A4" sqref="A4"/>
    </sheetView>
  </sheetViews>
  <sheetFormatPr defaultColWidth="9" defaultRowHeight="15.6"/>
  <cols>
    <col min="1" max="1" width="38.3984375" customWidth="1"/>
    <col min="2" max="2" width="13.09765625" customWidth="1"/>
    <col min="3" max="3" width="13.19921875" customWidth="1"/>
    <col min="4" max="4" width="13.3984375" customWidth="1"/>
  </cols>
  <sheetData>
    <row r="1" spans="1:4" ht="26.25" customHeight="1">
      <c r="A1" s="99" t="s">
        <v>65</v>
      </c>
      <c r="B1" s="100"/>
      <c r="C1" s="100"/>
      <c r="D1" s="100"/>
    </row>
    <row r="2" spans="1:4" ht="19.5" customHeight="1">
      <c r="A2" s="96" t="s">
        <v>1</v>
      </c>
      <c r="B2" s="96"/>
      <c r="C2" s="96"/>
      <c r="D2" s="96"/>
    </row>
    <row r="3" spans="1:4" ht="51" customHeight="1">
      <c r="A3" s="26" t="s">
        <v>2</v>
      </c>
      <c r="B3" s="28" t="s">
        <v>3</v>
      </c>
      <c r="C3" s="27" t="s">
        <v>4</v>
      </c>
      <c r="D3" s="28" t="s">
        <v>5</v>
      </c>
    </row>
    <row r="4" spans="1:4" ht="24.75" customHeight="1">
      <c r="A4" s="8" t="s">
        <v>6</v>
      </c>
      <c r="B4" s="9">
        <v>69</v>
      </c>
      <c r="C4" s="9"/>
      <c r="D4" s="7">
        <f>IF(B4=0,0,(C4/B4-1)*100)</f>
        <v>-100</v>
      </c>
    </row>
    <row r="5" spans="1:4" ht="24.75" customHeight="1">
      <c r="A5" s="8" t="s">
        <v>66</v>
      </c>
      <c r="B5" s="9"/>
      <c r="C5" s="10"/>
      <c r="D5" s="7">
        <f t="shared" ref="D5:D18" si="0">IF(B5=0,0,(C5/B5-1)*100)</f>
        <v>0</v>
      </c>
    </row>
    <row r="6" spans="1:4" ht="24.75" customHeight="1">
      <c r="A6" s="8" t="s">
        <v>67</v>
      </c>
      <c r="B6" s="9"/>
      <c r="C6" s="10"/>
      <c r="D6" s="7">
        <f t="shared" si="0"/>
        <v>0</v>
      </c>
    </row>
    <row r="7" spans="1:4" ht="24.75" customHeight="1">
      <c r="A7" s="30" t="s">
        <v>68</v>
      </c>
      <c r="B7" s="6"/>
      <c r="C7" s="10"/>
      <c r="D7" s="7">
        <f t="shared" si="0"/>
        <v>0</v>
      </c>
    </row>
    <row r="8" spans="1:4" ht="24.75" customHeight="1">
      <c r="A8" s="8" t="s">
        <v>69</v>
      </c>
      <c r="B8" s="9"/>
      <c r="C8" s="10"/>
      <c r="D8" s="7">
        <f t="shared" si="0"/>
        <v>0</v>
      </c>
    </row>
    <row r="9" spans="1:4" ht="24.75" customHeight="1">
      <c r="A9" s="8" t="s">
        <v>70</v>
      </c>
      <c r="B9" s="9"/>
      <c r="C9" s="10"/>
      <c r="D9" s="7">
        <f t="shared" si="0"/>
        <v>0</v>
      </c>
    </row>
    <row r="10" spans="1:4" ht="24.75" customHeight="1">
      <c r="A10" s="8" t="s">
        <v>71</v>
      </c>
      <c r="B10" s="9"/>
      <c r="C10" s="10"/>
      <c r="D10" s="7">
        <f t="shared" si="0"/>
        <v>0</v>
      </c>
    </row>
    <row r="11" spans="1:4" ht="24.75" customHeight="1">
      <c r="A11" s="8" t="s">
        <v>72</v>
      </c>
      <c r="B11" s="9"/>
      <c r="C11" s="10"/>
      <c r="D11" s="7">
        <f t="shared" si="0"/>
        <v>0</v>
      </c>
    </row>
    <row r="12" spans="1:4" ht="24.75" customHeight="1">
      <c r="A12" s="8" t="s">
        <v>73</v>
      </c>
      <c r="B12" s="9"/>
      <c r="C12" s="10"/>
      <c r="D12" s="7">
        <f t="shared" si="0"/>
        <v>0</v>
      </c>
    </row>
    <row r="13" spans="1:4" ht="24.75" customHeight="1">
      <c r="A13" s="8" t="s">
        <v>74</v>
      </c>
      <c r="B13" s="9">
        <v>303</v>
      </c>
      <c r="C13" s="9">
        <v>348</v>
      </c>
      <c r="D13" s="7">
        <f t="shared" si="0"/>
        <v>14.851485148514801</v>
      </c>
    </row>
    <row r="14" spans="1:4" ht="24.75" customHeight="1">
      <c r="A14" s="8" t="s">
        <v>75</v>
      </c>
      <c r="B14" s="9">
        <v>303</v>
      </c>
      <c r="C14" s="10">
        <v>348</v>
      </c>
      <c r="D14" s="7">
        <f t="shared" si="0"/>
        <v>14.851485148514801</v>
      </c>
    </row>
    <row r="15" spans="1:4" ht="24.75" customHeight="1">
      <c r="A15" s="8" t="s">
        <v>76</v>
      </c>
      <c r="B15" s="9"/>
      <c r="C15" s="10"/>
      <c r="D15" s="7">
        <f t="shared" si="0"/>
        <v>0</v>
      </c>
    </row>
    <row r="16" spans="1:4" ht="24.75" customHeight="1">
      <c r="A16" s="8" t="s">
        <v>77</v>
      </c>
      <c r="B16" s="9"/>
      <c r="C16" s="9">
        <v>3017</v>
      </c>
      <c r="D16" s="7">
        <f t="shared" si="0"/>
        <v>0</v>
      </c>
    </row>
    <row r="17" spans="1:4" ht="24.75" customHeight="1">
      <c r="A17" s="8" t="s">
        <v>24</v>
      </c>
      <c r="B17" s="9"/>
      <c r="C17" s="10">
        <v>2229</v>
      </c>
      <c r="D17" s="7">
        <f t="shared" si="0"/>
        <v>0</v>
      </c>
    </row>
    <row r="18" spans="1:4" ht="24.75" customHeight="1">
      <c r="A18" s="8" t="s">
        <v>78</v>
      </c>
      <c r="B18" s="9"/>
      <c r="C18" s="10">
        <v>788</v>
      </c>
      <c r="D18" s="7">
        <f t="shared" si="0"/>
        <v>0</v>
      </c>
    </row>
    <row r="19" spans="1:4" ht="24.75" customHeight="1">
      <c r="A19" s="8"/>
      <c r="B19" s="9"/>
      <c r="C19" s="10"/>
      <c r="D19" s="7"/>
    </row>
    <row r="20" spans="1:4" ht="24.75" customHeight="1">
      <c r="A20" s="8"/>
      <c r="B20" s="9"/>
      <c r="C20" s="10"/>
      <c r="D20" s="7"/>
    </row>
    <row r="21" spans="1:4" ht="24.75" customHeight="1">
      <c r="A21" s="8"/>
      <c r="B21" s="9"/>
      <c r="C21" s="10"/>
      <c r="D21" s="7"/>
    </row>
    <row r="22" spans="1:4" ht="24.75" customHeight="1">
      <c r="A22" s="8"/>
      <c r="B22" s="9"/>
      <c r="C22" s="10"/>
      <c r="D22" s="7"/>
    </row>
    <row r="23" spans="1:4" ht="24.75" customHeight="1">
      <c r="A23" s="8"/>
      <c r="B23" s="9"/>
      <c r="C23" s="10"/>
      <c r="D23" s="7"/>
    </row>
    <row r="24" spans="1:4" ht="24.75" customHeight="1">
      <c r="A24" s="8"/>
      <c r="B24" s="9"/>
      <c r="C24" s="10"/>
      <c r="D24" s="7"/>
    </row>
    <row r="25" spans="1:4" s="1" customFormat="1" ht="24.75" customHeight="1">
      <c r="A25" s="35" t="s">
        <v>27</v>
      </c>
      <c r="B25" s="77">
        <f>SUM(B4:B13,B16)</f>
        <v>372</v>
      </c>
      <c r="C25" s="77">
        <f>SUM(C4:C13,C16)</f>
        <v>3365</v>
      </c>
      <c r="D25" s="15">
        <f>IF(B25=0,0,(C25/B25-1)*100)</f>
        <v>804.56989247311799</v>
      </c>
    </row>
    <row r="26" spans="1:4" ht="43.5" customHeight="1">
      <c r="A26" s="101"/>
      <c r="B26" s="101"/>
      <c r="C26" s="101"/>
      <c r="D26" s="101"/>
    </row>
    <row r="27" spans="1:4" ht="24.75" customHeight="1">
      <c r="A27" s="78"/>
      <c r="B27" s="79"/>
      <c r="C27" s="12"/>
      <c r="D27" s="80"/>
    </row>
    <row r="28" spans="1:4" ht="12.75" customHeight="1">
      <c r="A28" s="78"/>
      <c r="B28" s="79"/>
      <c r="C28" s="12"/>
      <c r="D28" s="80"/>
    </row>
    <row r="167" spans="1:1">
      <c r="A167" s="12"/>
    </row>
    <row r="168" spans="1:1">
      <c r="A168" s="12"/>
    </row>
    <row r="169" spans="1:1">
      <c r="A169" s="12"/>
    </row>
    <row r="170" spans="1:1">
      <c r="A170" s="12"/>
    </row>
    <row r="171" spans="1:1">
      <c r="A171" s="12"/>
    </row>
    <row r="172" spans="1:1">
      <c r="A172" s="12"/>
    </row>
    <row r="173" spans="1:1">
      <c r="A173" s="12"/>
    </row>
    <row r="174" spans="1:1">
      <c r="A174" s="12"/>
    </row>
    <row r="175" spans="1:1">
      <c r="A175" s="12"/>
    </row>
    <row r="176" spans="1:1">
      <c r="A176" s="12"/>
    </row>
    <row r="177" spans="1:1">
      <c r="A177" s="12"/>
    </row>
    <row r="178" spans="1:1">
      <c r="A178" s="12"/>
    </row>
    <row r="179" spans="1:1">
      <c r="A179" s="12"/>
    </row>
  </sheetData>
  <mergeCells count="3">
    <mergeCell ref="A1:D1"/>
    <mergeCell ref="A2:D2"/>
    <mergeCell ref="A26:D26"/>
  </mergeCells>
  <phoneticPr fontId="17" type="noConversion"/>
  <printOptions horizontalCentered="1"/>
  <pageMargins left="0.78680555555555598" right="0.78680555555555598" top="0.78680555555555598" bottom="0.78680555555555598" header="0.31458333333333299" footer="0.59027777777777801"/>
  <pageSetup paperSize="9" orientation="portrait"/>
  <headerFooter>
    <oddFooter>&amp;C- 3 -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181"/>
  <sheetViews>
    <sheetView showGridLines="0" showZeros="0" workbookViewId="0">
      <selection activeCell="F24" sqref="F24"/>
    </sheetView>
  </sheetViews>
  <sheetFormatPr defaultColWidth="9" defaultRowHeight="15.6"/>
  <cols>
    <col min="1" max="1" width="40.8984375" customWidth="1"/>
    <col min="2" max="2" width="12.59765625" customWidth="1"/>
    <col min="3" max="3" width="12.69921875" customWidth="1"/>
    <col min="4" max="4" width="13.8984375" customWidth="1"/>
  </cols>
  <sheetData>
    <row r="1" spans="1:4" ht="26.25" customHeight="1">
      <c r="A1" s="99" t="s">
        <v>79</v>
      </c>
      <c r="B1" s="100"/>
      <c r="C1" s="100"/>
      <c r="D1" s="100"/>
    </row>
    <row r="2" spans="1:4" ht="19.5" customHeight="1">
      <c r="A2" s="96" t="s">
        <v>1</v>
      </c>
      <c r="B2" s="96"/>
      <c r="C2" s="96"/>
      <c r="D2" s="96"/>
    </row>
    <row r="3" spans="1:4" ht="36" customHeight="1">
      <c r="A3" s="2" t="s">
        <v>2</v>
      </c>
      <c r="B3" s="38" t="s">
        <v>3</v>
      </c>
      <c r="C3" s="3" t="s">
        <v>4</v>
      </c>
      <c r="D3" s="38" t="s">
        <v>5</v>
      </c>
    </row>
    <row r="4" spans="1:4" ht="21" customHeight="1">
      <c r="A4" s="76" t="s">
        <v>29</v>
      </c>
      <c r="B4" s="6"/>
      <c r="C4" s="6"/>
      <c r="D4" s="7">
        <f t="shared" ref="D4:D26" si="0">IF(B4=0,0,(C4/B4-1)*100)</f>
        <v>0</v>
      </c>
    </row>
    <row r="5" spans="1:4" ht="21" customHeight="1">
      <c r="A5" s="30" t="s">
        <v>80</v>
      </c>
      <c r="B5" s="6"/>
      <c r="C5" s="10"/>
      <c r="D5" s="7">
        <f t="shared" si="0"/>
        <v>0</v>
      </c>
    </row>
    <row r="6" spans="1:4" ht="21" customHeight="1">
      <c r="A6" s="30" t="s">
        <v>31</v>
      </c>
      <c r="B6" s="6"/>
      <c r="C6" s="6"/>
      <c r="D6" s="7">
        <f t="shared" si="0"/>
        <v>0</v>
      </c>
    </row>
    <row r="7" spans="1:4" ht="21" customHeight="1">
      <c r="A7" s="30" t="s">
        <v>81</v>
      </c>
      <c r="B7" s="6"/>
      <c r="C7" s="10"/>
      <c r="D7" s="7">
        <f t="shared" si="0"/>
        <v>0</v>
      </c>
    </row>
    <row r="8" spans="1:4" ht="21" customHeight="1">
      <c r="A8" s="43" t="s">
        <v>82</v>
      </c>
      <c r="B8" s="6"/>
      <c r="C8" s="10"/>
      <c r="D8" s="7">
        <f t="shared" si="0"/>
        <v>0</v>
      </c>
    </row>
    <row r="9" spans="1:4" ht="21" customHeight="1">
      <c r="A9" s="8" t="s">
        <v>34</v>
      </c>
      <c r="B9" s="9"/>
      <c r="C9" s="9"/>
      <c r="D9" s="7">
        <f t="shared" si="0"/>
        <v>0</v>
      </c>
    </row>
    <row r="10" spans="1:4" ht="21" customHeight="1">
      <c r="A10" s="8" t="s">
        <v>83</v>
      </c>
      <c r="B10" s="9"/>
      <c r="C10" s="10"/>
      <c r="D10" s="7">
        <f t="shared" si="0"/>
        <v>0</v>
      </c>
    </row>
    <row r="11" spans="1:4" ht="21" customHeight="1">
      <c r="A11" s="11" t="s">
        <v>36</v>
      </c>
      <c r="B11" s="9">
        <v>7594</v>
      </c>
      <c r="C11" s="9"/>
      <c r="D11" s="7">
        <f t="shared" si="0"/>
        <v>-100</v>
      </c>
    </row>
    <row r="12" spans="1:4" ht="21" customHeight="1">
      <c r="A12" s="8" t="s">
        <v>84</v>
      </c>
      <c r="B12" s="9"/>
      <c r="C12" s="10"/>
      <c r="D12" s="7">
        <f t="shared" si="0"/>
        <v>0</v>
      </c>
    </row>
    <row r="13" spans="1:4" ht="21" customHeight="1">
      <c r="A13" s="8" t="s">
        <v>85</v>
      </c>
      <c r="B13" s="9">
        <v>1567</v>
      </c>
      <c r="C13" s="10"/>
      <c r="D13" s="7">
        <f t="shared" si="0"/>
        <v>-100</v>
      </c>
    </row>
    <row r="14" spans="1:4" ht="21" customHeight="1">
      <c r="A14" s="8" t="s">
        <v>86</v>
      </c>
      <c r="B14" s="9">
        <v>6027</v>
      </c>
      <c r="C14" s="10"/>
      <c r="D14" s="7">
        <f t="shared" si="0"/>
        <v>-100</v>
      </c>
    </row>
    <row r="15" spans="1:4" ht="21" customHeight="1">
      <c r="A15" s="11" t="s">
        <v>87</v>
      </c>
      <c r="B15" s="9"/>
      <c r="C15" s="9"/>
      <c r="D15" s="7">
        <f t="shared" si="0"/>
        <v>0</v>
      </c>
    </row>
    <row r="16" spans="1:4" ht="21" customHeight="1">
      <c r="A16" s="8" t="s">
        <v>88</v>
      </c>
      <c r="B16" s="9"/>
      <c r="C16" s="10"/>
      <c r="D16" s="7">
        <f t="shared" si="0"/>
        <v>0</v>
      </c>
    </row>
    <row r="17" spans="1:4" ht="21" customHeight="1">
      <c r="A17" s="8" t="s">
        <v>89</v>
      </c>
      <c r="B17" s="9"/>
      <c r="C17" s="10"/>
      <c r="D17" s="7">
        <f t="shared" si="0"/>
        <v>0</v>
      </c>
    </row>
    <row r="18" spans="1:4" ht="21" customHeight="1">
      <c r="A18" s="8" t="s">
        <v>90</v>
      </c>
      <c r="B18" s="9"/>
      <c r="C18" s="9"/>
      <c r="D18" s="7">
        <f t="shared" si="0"/>
        <v>0</v>
      </c>
    </row>
    <row r="19" spans="1:4" ht="21" customHeight="1">
      <c r="A19" s="8" t="s">
        <v>91</v>
      </c>
      <c r="B19" s="9"/>
      <c r="C19" s="10"/>
      <c r="D19" s="7">
        <f t="shared" si="0"/>
        <v>0</v>
      </c>
    </row>
    <row r="20" spans="1:4" ht="21" customHeight="1">
      <c r="A20" s="8" t="s">
        <v>92</v>
      </c>
      <c r="B20" s="9"/>
      <c r="C20" s="10"/>
      <c r="D20" s="7">
        <f t="shared" si="0"/>
        <v>0</v>
      </c>
    </row>
    <row r="21" spans="1:4" ht="21" customHeight="1">
      <c r="A21" s="8" t="s">
        <v>93</v>
      </c>
      <c r="B21" s="9"/>
      <c r="C21" s="10"/>
      <c r="D21" s="7">
        <f t="shared" si="0"/>
        <v>0</v>
      </c>
    </row>
    <row r="22" spans="1:4" ht="21" customHeight="1">
      <c r="A22" s="11" t="s">
        <v>94</v>
      </c>
      <c r="B22" s="9">
        <v>1764</v>
      </c>
      <c r="C22" s="9">
        <v>2146</v>
      </c>
      <c r="D22" s="7">
        <f t="shared" si="0"/>
        <v>21.655328798185899</v>
      </c>
    </row>
    <row r="23" spans="1:4" ht="21" customHeight="1">
      <c r="A23" s="8" t="s">
        <v>95</v>
      </c>
      <c r="B23" s="9">
        <v>335</v>
      </c>
      <c r="C23" s="10">
        <v>618</v>
      </c>
      <c r="D23" s="7">
        <f t="shared" si="0"/>
        <v>84.477611940298502</v>
      </c>
    </row>
    <row r="24" spans="1:4" ht="21" customHeight="1">
      <c r="A24" s="11" t="s">
        <v>96</v>
      </c>
      <c r="B24" s="9">
        <v>1429</v>
      </c>
      <c r="C24" s="10">
        <v>1528</v>
      </c>
      <c r="D24" s="7">
        <f t="shared" si="0"/>
        <v>6.9279216235129404</v>
      </c>
    </row>
    <row r="25" spans="1:4" ht="21" customHeight="1">
      <c r="A25" s="11" t="s">
        <v>97</v>
      </c>
      <c r="B25" s="9"/>
      <c r="C25" s="10"/>
      <c r="D25" s="7">
        <f t="shared" si="0"/>
        <v>0</v>
      </c>
    </row>
    <row r="26" spans="1:4" ht="21" customHeight="1">
      <c r="A26" s="8" t="s">
        <v>98</v>
      </c>
      <c r="B26" s="9"/>
      <c r="C26" s="10"/>
      <c r="D26" s="7">
        <f t="shared" si="0"/>
        <v>0</v>
      </c>
    </row>
    <row r="27" spans="1:4" ht="21" customHeight="1">
      <c r="A27" s="8"/>
      <c r="B27" s="9"/>
      <c r="C27" s="9"/>
      <c r="D27" s="7"/>
    </row>
    <row r="28" spans="1:4" ht="21" customHeight="1">
      <c r="A28" s="8"/>
      <c r="B28" s="9"/>
      <c r="C28" s="10"/>
      <c r="D28" s="7"/>
    </row>
    <row r="29" spans="1:4" ht="21" customHeight="1">
      <c r="A29" s="8"/>
      <c r="B29" s="9"/>
      <c r="C29" s="10"/>
      <c r="D29" s="7"/>
    </row>
    <row r="30" spans="1:4" s="1" customFormat="1" ht="21" customHeight="1">
      <c r="A30" s="13" t="s">
        <v>64</v>
      </c>
      <c r="B30" s="44">
        <f>SUM(B4,B6,B9,B11,B15,B18,B22,B26)</f>
        <v>9358</v>
      </c>
      <c r="C30" s="44">
        <f>SUM(C4,C6,C9,C11,C15,C18,C22,C26)</f>
        <v>2146</v>
      </c>
      <c r="D30" s="15">
        <f>IF(B30=0,0,(C30/B30-1)*100)</f>
        <v>-77.067749519128</v>
      </c>
    </row>
    <row r="31" spans="1:4" ht="45.75" customHeight="1">
      <c r="A31" s="101"/>
      <c r="B31" s="101"/>
      <c r="C31" s="101"/>
      <c r="D31" s="101"/>
    </row>
    <row r="32" spans="1:4">
      <c r="A32" s="98"/>
      <c r="B32" s="98"/>
      <c r="C32" s="98"/>
      <c r="D32" s="98"/>
    </row>
    <row r="169" spans="1:1">
      <c r="A169" s="12"/>
    </row>
    <row r="170" spans="1:1">
      <c r="A170" s="12"/>
    </row>
    <row r="171" spans="1:1">
      <c r="A171" s="12"/>
    </row>
    <row r="172" spans="1:1">
      <c r="A172" s="12"/>
    </row>
    <row r="173" spans="1:1">
      <c r="A173" s="12"/>
    </row>
    <row r="174" spans="1:1">
      <c r="A174" s="12"/>
    </row>
    <row r="175" spans="1:1">
      <c r="A175" s="12"/>
    </row>
    <row r="176" spans="1:1">
      <c r="A176" s="12"/>
    </row>
    <row r="177" spans="1:1">
      <c r="A177" s="12"/>
    </row>
    <row r="178" spans="1:1">
      <c r="A178" s="12"/>
    </row>
    <row r="179" spans="1:1">
      <c r="A179" s="12"/>
    </row>
    <row r="180" spans="1:1">
      <c r="A180" s="12"/>
    </row>
    <row r="181" spans="1:1">
      <c r="A181" s="12"/>
    </row>
  </sheetData>
  <mergeCells count="4">
    <mergeCell ref="A1:D1"/>
    <mergeCell ref="A2:D2"/>
    <mergeCell ref="A31:D31"/>
    <mergeCell ref="A32:D32"/>
  </mergeCells>
  <phoneticPr fontId="17" type="noConversion"/>
  <printOptions horizontalCentered="1"/>
  <pageMargins left="0.78680555555555598" right="0.78680555555555598" top="0.78680555555555598" bottom="0.78680555555555598" header="0.31458333333333299" footer="0.59027777777777801"/>
  <pageSetup paperSize="9" orientation="portrait"/>
  <headerFooter>
    <oddFooter>&amp;C- 4 -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22"/>
  <sheetViews>
    <sheetView showGridLines="0" workbookViewId="0">
      <selection activeCell="C11" sqref="C11"/>
    </sheetView>
  </sheetViews>
  <sheetFormatPr defaultColWidth="9" defaultRowHeight="15.6"/>
  <cols>
    <col min="1" max="1" width="28.69921875" style="50" customWidth="1"/>
    <col min="2" max="2" width="11.3984375" style="50" customWidth="1"/>
    <col min="3" max="3" width="25.8984375" style="50" customWidth="1"/>
    <col min="4" max="4" width="13.69921875" style="50" customWidth="1"/>
    <col min="5" max="5" width="13.8984375" style="50" customWidth="1"/>
    <col min="6" max="6" width="17.3984375" style="50" customWidth="1"/>
    <col min="7" max="7" width="15.19921875" style="50" customWidth="1"/>
    <col min="8" max="8" width="28" style="50" customWidth="1"/>
    <col min="9" max="9" width="15.59765625" style="50" customWidth="1"/>
    <col min="10" max="10" width="18.19921875" style="50" customWidth="1"/>
    <col min="11" max="11" width="17.59765625" style="50" customWidth="1"/>
    <col min="12" max="13" width="17.8984375" style="50" customWidth="1"/>
    <col min="14" max="16384" width="9" style="50"/>
  </cols>
  <sheetData>
    <row r="1" spans="1:6" s="47" customFormat="1" ht="22.2">
      <c r="A1" s="102" t="s">
        <v>99</v>
      </c>
      <c r="B1" s="103"/>
      <c r="C1" s="103"/>
      <c r="D1" s="103"/>
    </row>
    <row r="2" spans="1:6" s="48" customFormat="1">
      <c r="A2" s="51"/>
      <c r="B2" s="52"/>
      <c r="C2" s="52"/>
      <c r="D2" s="53" t="s">
        <v>1</v>
      </c>
    </row>
    <row r="3" spans="1:6" s="48" customFormat="1" ht="55.5" customHeight="1">
      <c r="A3" s="54" t="s">
        <v>100</v>
      </c>
      <c r="B3" s="55" t="s">
        <v>101</v>
      </c>
      <c r="C3" s="54" t="s">
        <v>102</v>
      </c>
      <c r="D3" s="56" t="s">
        <v>101</v>
      </c>
      <c r="E3" s="57"/>
    </row>
    <row r="4" spans="1:6" s="48" customFormat="1" ht="25.5" customHeight="1">
      <c r="A4" s="58" t="s">
        <v>103</v>
      </c>
      <c r="B4" s="59">
        <v>356946</v>
      </c>
      <c r="C4" s="58" t="s">
        <v>104</v>
      </c>
      <c r="D4" s="60">
        <v>408876</v>
      </c>
    </row>
    <row r="5" spans="1:6" s="49" customFormat="1" ht="25.5" customHeight="1">
      <c r="A5" s="61" t="s">
        <v>105</v>
      </c>
      <c r="B5" s="62">
        <v>3563</v>
      </c>
      <c r="C5" s="61" t="s">
        <v>106</v>
      </c>
      <c r="D5" s="63">
        <v>2044</v>
      </c>
    </row>
    <row r="6" spans="1:6" s="48" customFormat="1" ht="25.5" customHeight="1">
      <c r="A6" s="61" t="s">
        <v>107</v>
      </c>
      <c r="B6" s="62">
        <v>3563</v>
      </c>
      <c r="C6" s="64" t="s">
        <v>108</v>
      </c>
      <c r="D6" s="63">
        <v>2044</v>
      </c>
    </row>
    <row r="7" spans="1:6" s="48" customFormat="1" ht="25.5" customHeight="1">
      <c r="A7" s="64" t="s">
        <v>109</v>
      </c>
      <c r="B7" s="62"/>
      <c r="C7" s="64" t="s">
        <v>110</v>
      </c>
      <c r="D7" s="63"/>
    </row>
    <row r="8" spans="1:6" s="48" customFormat="1" ht="25.5" customHeight="1">
      <c r="A8" s="65"/>
      <c r="B8" s="62"/>
      <c r="C8" s="64"/>
      <c r="D8" s="63"/>
    </row>
    <row r="9" spans="1:6" s="48" customFormat="1" ht="25.5" customHeight="1">
      <c r="A9" s="65" t="s">
        <v>111</v>
      </c>
      <c r="B9" s="62">
        <v>29708</v>
      </c>
      <c r="C9" s="64" t="s">
        <v>112</v>
      </c>
      <c r="D9" s="63">
        <v>14044</v>
      </c>
      <c r="F9" s="66"/>
    </row>
    <row r="10" spans="1:6" s="48" customFormat="1" ht="25.5" customHeight="1">
      <c r="A10" s="65" t="s">
        <v>113</v>
      </c>
      <c r="B10" s="62"/>
      <c r="C10" s="64" t="s">
        <v>114</v>
      </c>
      <c r="D10" s="63">
        <v>47260</v>
      </c>
      <c r="F10" s="66"/>
    </row>
    <row r="11" spans="1:6" s="48" customFormat="1" ht="25.5" customHeight="1">
      <c r="A11" s="65" t="s">
        <v>115</v>
      </c>
      <c r="B11" s="62"/>
      <c r="C11" s="64" t="s">
        <v>116</v>
      </c>
      <c r="D11" s="63"/>
    </row>
    <row r="12" spans="1:6" s="48" customFormat="1" ht="25.5" customHeight="1">
      <c r="A12" s="65" t="s">
        <v>117</v>
      </c>
      <c r="B12" s="62"/>
      <c r="C12" s="64"/>
      <c r="D12" s="63"/>
    </row>
    <row r="13" spans="1:6" s="48" customFormat="1" ht="25.5" customHeight="1">
      <c r="A13" s="67" t="s">
        <v>118</v>
      </c>
      <c r="B13" s="62"/>
      <c r="C13" s="64"/>
      <c r="D13" s="63"/>
    </row>
    <row r="14" spans="1:6" s="48" customFormat="1" ht="25.5" customHeight="1">
      <c r="A14" s="67" t="s">
        <v>119</v>
      </c>
      <c r="B14" s="62"/>
      <c r="C14" s="64" t="s">
        <v>120</v>
      </c>
      <c r="D14" s="63">
        <v>14253</v>
      </c>
    </row>
    <row r="15" spans="1:6" s="48" customFormat="1" ht="25.5" customHeight="1">
      <c r="A15" s="67" t="s">
        <v>121</v>
      </c>
      <c r="B15" s="62">
        <v>96260</v>
      </c>
      <c r="C15" s="64"/>
      <c r="D15" s="63"/>
    </row>
    <row r="16" spans="1:6" s="48" customFormat="1" ht="25.5" customHeight="1">
      <c r="A16" s="67"/>
      <c r="B16" s="62"/>
      <c r="C16" s="64"/>
      <c r="D16" s="63"/>
    </row>
    <row r="17" spans="1:6" s="48" customFormat="1" ht="25.5" customHeight="1">
      <c r="A17" s="65"/>
      <c r="B17" s="62"/>
      <c r="C17" s="68"/>
      <c r="D17" s="63"/>
    </row>
    <row r="18" spans="1:6" s="48" customFormat="1" ht="25.5" customHeight="1">
      <c r="A18" s="69"/>
      <c r="B18" s="70"/>
      <c r="C18" s="68"/>
      <c r="D18" s="71"/>
    </row>
    <row r="19" spans="1:6" s="48" customFormat="1" ht="25.5" customHeight="1">
      <c r="A19" s="72" t="s">
        <v>122</v>
      </c>
      <c r="B19" s="73">
        <f>B4+B5+B9+B10+B14+B15</f>
        <v>486477</v>
      </c>
      <c r="C19" s="72" t="s">
        <v>123</v>
      </c>
      <c r="D19" s="74">
        <f>D4+D5+D9+D10+D11+D14</f>
        <v>486477</v>
      </c>
    </row>
    <row r="22" spans="1:6">
      <c r="E22" s="75"/>
      <c r="F22" s="75"/>
    </row>
  </sheetData>
  <mergeCells count="1">
    <mergeCell ref="A1:D1"/>
  </mergeCells>
  <phoneticPr fontId="17" type="noConversion"/>
  <pageMargins left="0.78680555555555598" right="0.78680555555555598" top="0.78680555555555598" bottom="0.78680555555555598" header="0.31458333333333299" footer="0.59027777777777801"/>
  <pageSetup paperSize="9" orientation="portrait" horizontalDpi="300" verticalDpi="300"/>
  <headerFooter>
    <oddFooter>&amp;C- 5 -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showGridLines="0" workbookViewId="0">
      <selection activeCell="E9" sqref="E9"/>
    </sheetView>
  </sheetViews>
  <sheetFormatPr defaultColWidth="9" defaultRowHeight="15.6"/>
  <cols>
    <col min="1" max="1" width="30.59765625" style="50" customWidth="1"/>
    <col min="2" max="2" width="11.5" style="50" customWidth="1"/>
    <col min="3" max="3" width="24.09765625" style="50" customWidth="1"/>
    <col min="4" max="4" width="13.69921875" style="50" customWidth="1"/>
    <col min="5" max="5" width="13.8984375" style="50" customWidth="1"/>
    <col min="6" max="6" width="17.3984375" style="50" customWidth="1"/>
    <col min="7" max="7" width="15.19921875" style="50" customWidth="1"/>
    <col min="8" max="8" width="28" style="50" customWidth="1"/>
    <col min="9" max="9" width="15.59765625" style="50" customWidth="1"/>
    <col min="10" max="10" width="18.19921875" style="50" customWidth="1"/>
    <col min="11" max="11" width="17.59765625" style="50" customWidth="1"/>
    <col min="12" max="13" width="17.8984375" style="50" customWidth="1"/>
    <col min="14" max="16384" width="9" style="50"/>
  </cols>
  <sheetData>
    <row r="1" spans="1:6" s="47" customFormat="1" ht="22.2">
      <c r="A1" s="102" t="s">
        <v>124</v>
      </c>
      <c r="B1" s="103"/>
      <c r="C1" s="103"/>
      <c r="D1" s="103"/>
    </row>
    <row r="2" spans="1:6" s="48" customFormat="1">
      <c r="A2" s="51"/>
      <c r="B2" s="52"/>
      <c r="C2" s="52"/>
      <c r="D2" s="53" t="s">
        <v>1</v>
      </c>
    </row>
    <row r="3" spans="1:6" s="48" customFormat="1" ht="55.5" customHeight="1">
      <c r="A3" s="54" t="s">
        <v>100</v>
      </c>
      <c r="B3" s="55" t="s">
        <v>101</v>
      </c>
      <c r="C3" s="54" t="s">
        <v>102</v>
      </c>
      <c r="D3" s="56" t="s">
        <v>101</v>
      </c>
      <c r="E3" s="57"/>
    </row>
    <row r="4" spans="1:6" s="48" customFormat="1" ht="25.5" customHeight="1">
      <c r="A4" s="58" t="s">
        <v>103</v>
      </c>
      <c r="B4" s="59">
        <v>3365</v>
      </c>
      <c r="C4" s="58" t="s">
        <v>104</v>
      </c>
      <c r="D4" s="60">
        <v>2146</v>
      </c>
    </row>
    <row r="5" spans="1:6" s="49" customFormat="1" ht="25.5" customHeight="1">
      <c r="A5" s="61" t="s">
        <v>105</v>
      </c>
      <c r="B5" s="62">
        <v>976</v>
      </c>
      <c r="C5" s="61" t="s">
        <v>106</v>
      </c>
      <c r="D5" s="63"/>
    </row>
    <row r="6" spans="1:6" s="48" customFormat="1" ht="25.5" customHeight="1">
      <c r="A6" s="61" t="s">
        <v>107</v>
      </c>
      <c r="B6" s="62">
        <v>976</v>
      </c>
      <c r="C6" s="64" t="s">
        <v>108</v>
      </c>
      <c r="D6" s="63"/>
    </row>
    <row r="7" spans="1:6" s="48" customFormat="1" ht="25.5" customHeight="1">
      <c r="A7" s="64" t="s">
        <v>109</v>
      </c>
      <c r="B7" s="62"/>
      <c r="C7" s="64" t="s">
        <v>110</v>
      </c>
      <c r="D7" s="63"/>
    </row>
    <row r="8" spans="1:6" s="48" customFormat="1" ht="25.5" customHeight="1">
      <c r="A8" s="65"/>
      <c r="B8" s="62"/>
      <c r="C8" s="64"/>
      <c r="D8" s="63"/>
    </row>
    <row r="9" spans="1:6" s="48" customFormat="1" ht="25.5" customHeight="1">
      <c r="A9" s="65" t="s">
        <v>111</v>
      </c>
      <c r="B9" s="62">
        <v>4924</v>
      </c>
      <c r="C9" s="64" t="s">
        <v>112</v>
      </c>
      <c r="D9" s="63">
        <v>673</v>
      </c>
      <c r="F9" s="66"/>
    </row>
    <row r="10" spans="1:6" s="48" customFormat="1" ht="25.5" customHeight="1">
      <c r="A10" s="65" t="s">
        <v>113</v>
      </c>
      <c r="B10" s="62"/>
      <c r="C10" s="64" t="s">
        <v>114</v>
      </c>
      <c r="D10" s="63"/>
      <c r="F10" s="66"/>
    </row>
    <row r="11" spans="1:6" s="48" customFormat="1" ht="25.5" customHeight="1">
      <c r="A11" s="65" t="s">
        <v>115</v>
      </c>
      <c r="B11" s="62"/>
      <c r="C11" s="64" t="s">
        <v>116</v>
      </c>
      <c r="D11" s="63">
        <v>96260</v>
      </c>
    </row>
    <row r="12" spans="1:6" s="48" customFormat="1" ht="25.5" customHeight="1">
      <c r="A12" s="65" t="s">
        <v>117</v>
      </c>
      <c r="B12" s="62"/>
      <c r="C12" s="64"/>
      <c r="D12" s="63"/>
    </row>
    <row r="13" spans="1:6" s="48" customFormat="1" ht="25.5" customHeight="1">
      <c r="A13" s="67" t="s">
        <v>118</v>
      </c>
      <c r="B13" s="62"/>
      <c r="C13" s="64"/>
      <c r="D13" s="63"/>
    </row>
    <row r="14" spans="1:6" s="48" customFormat="1" ht="25.5" customHeight="1">
      <c r="A14" s="67" t="s">
        <v>119</v>
      </c>
      <c r="B14" s="62"/>
      <c r="C14" s="64" t="s">
        <v>120</v>
      </c>
      <c r="D14" s="63">
        <v>6446</v>
      </c>
    </row>
    <row r="15" spans="1:6" s="48" customFormat="1" ht="25.5" customHeight="1">
      <c r="A15" s="67" t="s">
        <v>121</v>
      </c>
      <c r="B15" s="62">
        <v>96260</v>
      </c>
      <c r="C15" s="64"/>
      <c r="D15" s="63"/>
    </row>
    <row r="16" spans="1:6" s="48" customFormat="1" ht="25.5" customHeight="1">
      <c r="A16" s="67"/>
      <c r="B16" s="62"/>
      <c r="C16" s="64"/>
      <c r="D16" s="63"/>
    </row>
    <row r="17" spans="1:6" s="48" customFormat="1" ht="25.5" customHeight="1">
      <c r="A17" s="65"/>
      <c r="B17" s="62"/>
      <c r="C17" s="68"/>
      <c r="D17" s="63"/>
    </row>
    <row r="18" spans="1:6" s="48" customFormat="1" ht="25.5" customHeight="1">
      <c r="A18" s="69"/>
      <c r="B18" s="70"/>
      <c r="C18" s="68"/>
      <c r="D18" s="71"/>
    </row>
    <row r="19" spans="1:6" s="48" customFormat="1" ht="25.5" customHeight="1">
      <c r="A19" s="72" t="s">
        <v>122</v>
      </c>
      <c r="B19" s="73">
        <f>B4+B5+B9+B10+B14+B15</f>
        <v>105525</v>
      </c>
      <c r="C19" s="72" t="s">
        <v>123</v>
      </c>
      <c r="D19" s="74">
        <f>D4+D5+D9+D10+D11+D14</f>
        <v>105525</v>
      </c>
    </row>
    <row r="22" spans="1:6">
      <c r="E22" s="75"/>
      <c r="F22" s="75"/>
    </row>
  </sheetData>
  <mergeCells count="1">
    <mergeCell ref="A1:D1"/>
  </mergeCells>
  <phoneticPr fontId="17" type="noConversion"/>
  <pageMargins left="0.78680555555555598" right="0.78680555555555598" top="0.78680555555555598" bottom="0.78680555555555598" header="0.31458333333333299" footer="0.59027777777777801"/>
  <pageSetup paperSize="9" orientation="portrait" horizontalDpi="300" verticalDpi="300"/>
  <headerFooter>
    <oddFooter>&amp;C- 6 -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180"/>
  <sheetViews>
    <sheetView showGridLines="0" showZeros="0" workbookViewId="0">
      <selection activeCell="B3" sqref="B3"/>
    </sheetView>
  </sheetViews>
  <sheetFormatPr defaultColWidth="9" defaultRowHeight="15.6"/>
  <cols>
    <col min="1" max="1" width="38.19921875" customWidth="1"/>
    <col min="2" max="2" width="12.3984375" customWidth="1"/>
    <col min="3" max="3" width="13.5" customWidth="1"/>
    <col min="4" max="4" width="15.59765625" customWidth="1"/>
  </cols>
  <sheetData>
    <row r="1" spans="1:4" ht="26.25" customHeight="1">
      <c r="A1" s="99" t="s">
        <v>125</v>
      </c>
      <c r="B1" s="100"/>
      <c r="C1" s="100"/>
      <c r="D1" s="100"/>
    </row>
    <row r="2" spans="1:4" ht="19.5" customHeight="1">
      <c r="A2" s="96" t="s">
        <v>1</v>
      </c>
      <c r="B2" s="96"/>
      <c r="C2" s="96"/>
      <c r="D2" s="96"/>
    </row>
    <row r="3" spans="1:4" ht="19.95" customHeight="1">
      <c r="A3" s="26" t="s">
        <v>2</v>
      </c>
      <c r="B3" s="27" t="s">
        <v>4</v>
      </c>
      <c r="C3" s="27" t="s">
        <v>126</v>
      </c>
      <c r="D3" s="28" t="s">
        <v>5</v>
      </c>
    </row>
    <row r="4" spans="1:4" ht="19.95" customHeight="1">
      <c r="A4" s="30" t="s">
        <v>6</v>
      </c>
      <c r="B4" s="9">
        <v>330846</v>
      </c>
      <c r="C4" s="40">
        <v>288100</v>
      </c>
      <c r="D4" s="7">
        <f t="shared" ref="D4:D24" si="0">IF(OR(B4=0,C4=0),0,(C4/B4-1)*100)</f>
        <v>-12.920210611583601</v>
      </c>
    </row>
    <row r="5" spans="1:4" ht="19.95" customHeight="1">
      <c r="A5" s="30" t="s">
        <v>7</v>
      </c>
      <c r="B5" s="9">
        <v>7079</v>
      </c>
      <c r="C5" s="40"/>
      <c r="D5" s="7">
        <f t="shared" si="0"/>
        <v>0</v>
      </c>
    </row>
    <row r="6" spans="1:4" ht="19.95" customHeight="1">
      <c r="A6" s="30" t="s">
        <v>8</v>
      </c>
      <c r="B6" s="9"/>
      <c r="C6" s="40"/>
      <c r="D6" s="7">
        <f t="shared" si="0"/>
        <v>0</v>
      </c>
    </row>
    <row r="7" spans="1:4" ht="19.95" customHeight="1">
      <c r="A7" s="30" t="s">
        <v>9</v>
      </c>
      <c r="B7" s="9">
        <v>4622</v>
      </c>
      <c r="C7" s="40">
        <v>3610</v>
      </c>
      <c r="D7" s="7">
        <f t="shared" si="0"/>
        <v>-21.895283427087801</v>
      </c>
    </row>
    <row r="8" spans="1:4" ht="19.95" customHeight="1">
      <c r="A8" s="30" t="s">
        <v>10</v>
      </c>
      <c r="B8" s="9"/>
      <c r="C8" s="40"/>
      <c r="D8" s="7">
        <f t="shared" si="0"/>
        <v>0</v>
      </c>
    </row>
    <row r="9" spans="1:4" ht="19.95" customHeight="1">
      <c r="A9" s="43" t="s">
        <v>11</v>
      </c>
      <c r="B9" s="9">
        <v>8024</v>
      </c>
      <c r="C9" s="43">
        <v>8760</v>
      </c>
      <c r="D9" s="7">
        <f t="shared" si="0"/>
        <v>9.1724825523429807</v>
      </c>
    </row>
    <row r="10" spans="1:4" ht="19.95" customHeight="1">
      <c r="A10" s="8" t="s">
        <v>12</v>
      </c>
      <c r="B10" s="9">
        <v>710</v>
      </c>
      <c r="C10" s="43">
        <v>330</v>
      </c>
      <c r="D10" s="7">
        <f t="shared" si="0"/>
        <v>-53.521126760563398</v>
      </c>
    </row>
    <row r="11" spans="1:4" ht="19.95" customHeight="1">
      <c r="A11" s="8" t="s">
        <v>13</v>
      </c>
      <c r="B11" s="9"/>
      <c r="C11" s="43"/>
      <c r="D11" s="7">
        <f t="shared" si="0"/>
        <v>0</v>
      </c>
    </row>
    <row r="12" spans="1:4" ht="19.95" customHeight="1">
      <c r="A12" s="8" t="s">
        <v>14</v>
      </c>
      <c r="B12" s="9"/>
      <c r="C12" s="43"/>
      <c r="D12" s="7">
        <f t="shared" si="0"/>
        <v>0</v>
      </c>
    </row>
    <row r="13" spans="1:4" ht="19.95" customHeight="1">
      <c r="A13" s="8" t="s">
        <v>127</v>
      </c>
      <c r="B13" s="9"/>
      <c r="C13" s="43"/>
      <c r="D13" s="7">
        <f t="shared" si="0"/>
        <v>0</v>
      </c>
    </row>
    <row r="14" spans="1:4" ht="19.95" customHeight="1">
      <c r="A14" s="31" t="s">
        <v>128</v>
      </c>
      <c r="B14" s="9"/>
      <c r="C14" s="43"/>
      <c r="D14" s="7">
        <f t="shared" si="0"/>
        <v>0</v>
      </c>
    </row>
    <row r="15" spans="1:4" ht="19.95" customHeight="1">
      <c r="A15" s="31" t="s">
        <v>129</v>
      </c>
      <c r="B15" s="9"/>
      <c r="C15" s="43"/>
      <c r="D15" s="7">
        <f t="shared" si="0"/>
        <v>0</v>
      </c>
    </row>
    <row r="16" spans="1:4" ht="19.95" customHeight="1">
      <c r="A16" s="8" t="s">
        <v>130</v>
      </c>
      <c r="B16" s="9">
        <v>348</v>
      </c>
      <c r="C16" s="43">
        <v>400</v>
      </c>
      <c r="D16" s="7">
        <f t="shared" si="0"/>
        <v>14.9425287356322</v>
      </c>
    </row>
    <row r="17" spans="1:5" ht="19.95" customHeight="1">
      <c r="A17" s="4" t="s">
        <v>131</v>
      </c>
      <c r="B17" s="9">
        <v>3017</v>
      </c>
      <c r="C17" s="43">
        <v>3100</v>
      </c>
      <c r="D17" s="7">
        <f t="shared" si="0"/>
        <v>2.7510772290354701</v>
      </c>
    </row>
    <row r="18" spans="1:5" ht="19.95" customHeight="1">
      <c r="A18" s="4" t="s">
        <v>132</v>
      </c>
      <c r="B18" s="9">
        <v>2300</v>
      </c>
      <c r="C18" s="43"/>
      <c r="D18" s="7">
        <f t="shared" si="0"/>
        <v>0</v>
      </c>
    </row>
    <row r="19" spans="1:5" ht="19.95" customHeight="1">
      <c r="A19" s="4" t="s">
        <v>133</v>
      </c>
      <c r="B19" s="9"/>
      <c r="C19" s="30"/>
      <c r="D19" s="7">
        <f t="shared" si="0"/>
        <v>0</v>
      </c>
    </row>
    <row r="20" spans="1:5" ht="19.95" customHeight="1">
      <c r="A20" s="4"/>
      <c r="B20" s="9"/>
      <c r="C20" s="30"/>
      <c r="D20" s="7"/>
    </row>
    <row r="21" spans="1:5" ht="19.95" customHeight="1">
      <c r="A21" s="4"/>
      <c r="B21" s="9"/>
      <c r="C21" s="30"/>
      <c r="D21" s="7"/>
    </row>
    <row r="22" spans="1:5" ht="19.95" customHeight="1">
      <c r="A22" s="4"/>
      <c r="B22" s="9"/>
      <c r="C22" s="30"/>
      <c r="D22" s="7"/>
    </row>
    <row r="23" spans="1:5" ht="19.95" customHeight="1">
      <c r="A23" s="4"/>
      <c r="B23" s="9"/>
      <c r="C23" s="30"/>
      <c r="D23" s="7">
        <f t="shared" si="0"/>
        <v>0</v>
      </c>
    </row>
    <row r="24" spans="1:5" ht="19.95" customHeight="1">
      <c r="A24" s="8"/>
      <c r="B24" s="40"/>
      <c r="C24" s="30"/>
      <c r="D24" s="7">
        <f t="shared" si="0"/>
        <v>0</v>
      </c>
    </row>
    <row r="25" spans="1:5" s="1" customFormat="1" ht="19.95" customHeight="1">
      <c r="A25" s="13" t="s">
        <v>134</v>
      </c>
      <c r="B25" s="44">
        <f>SUM(B4:B19)</f>
        <v>356946</v>
      </c>
      <c r="C25" s="44">
        <f>SUM(C4:C23)</f>
        <v>304300</v>
      </c>
      <c r="D25" s="15">
        <f>IF(B25&lt;&gt;0,(C25/B25-1)*100,0)</f>
        <v>-14.7490096541213</v>
      </c>
    </row>
    <row r="26" spans="1:5" ht="19.95" customHeight="1">
      <c r="A26" s="45" t="s">
        <v>135</v>
      </c>
      <c r="B26" s="6"/>
      <c r="C26" s="10">
        <v>320</v>
      </c>
      <c r="D26" s="7"/>
      <c r="E26" s="46"/>
    </row>
    <row r="27" spans="1:5" ht="19.95" customHeight="1">
      <c r="A27" s="45" t="s">
        <v>136</v>
      </c>
      <c r="B27" s="6"/>
      <c r="C27" s="10"/>
      <c r="D27" s="7"/>
    </row>
    <row r="28" spans="1:5" ht="19.95" customHeight="1">
      <c r="A28" s="45" t="s">
        <v>119</v>
      </c>
      <c r="B28" s="6"/>
      <c r="C28" s="10"/>
      <c r="D28" s="7"/>
    </row>
    <row r="29" spans="1:5" ht="19.95" customHeight="1">
      <c r="A29" s="45" t="s">
        <v>137</v>
      </c>
      <c r="B29" s="6"/>
      <c r="C29" s="40">
        <v>14253</v>
      </c>
      <c r="D29" s="7"/>
    </row>
    <row r="30" spans="1:5" s="1" customFormat="1" ht="19.95" customHeight="1">
      <c r="A30" s="35" t="s">
        <v>138</v>
      </c>
      <c r="B30" s="36">
        <f>SUM(B25:B29)</f>
        <v>356946</v>
      </c>
      <c r="C30" s="36">
        <f>SUM(C25:C29)</f>
        <v>318873</v>
      </c>
      <c r="D30" s="37">
        <f>IF(B30&lt;&gt;0,(C30/B30-1)*100,0)</f>
        <v>-10.666319275184501</v>
      </c>
    </row>
    <row r="31" spans="1:5" ht="35.25" customHeight="1">
      <c r="A31" s="104"/>
      <c r="B31" s="104"/>
      <c r="C31" s="104"/>
      <c r="D31" s="104"/>
    </row>
    <row r="168" spans="1:1">
      <c r="A168" s="12"/>
    </row>
    <row r="169" spans="1:1">
      <c r="A169" s="12"/>
    </row>
    <row r="170" spans="1:1">
      <c r="A170" s="12"/>
    </row>
    <row r="171" spans="1:1">
      <c r="A171" s="12"/>
    </row>
    <row r="172" spans="1:1">
      <c r="A172" s="12"/>
    </row>
    <row r="173" spans="1:1">
      <c r="A173" s="12"/>
    </row>
    <row r="174" spans="1:1">
      <c r="A174" s="12"/>
    </row>
    <row r="175" spans="1:1">
      <c r="A175" s="12"/>
    </row>
    <row r="176" spans="1:1">
      <c r="A176" s="12"/>
    </row>
    <row r="177" spans="1:1">
      <c r="A177" s="12"/>
    </row>
    <row r="178" spans="1:1">
      <c r="A178" s="12"/>
    </row>
    <row r="179" spans="1:1">
      <c r="A179" s="12"/>
    </row>
    <row r="180" spans="1:1">
      <c r="A180" s="12"/>
    </row>
  </sheetData>
  <mergeCells count="3">
    <mergeCell ref="A1:D1"/>
    <mergeCell ref="A2:D2"/>
    <mergeCell ref="A31:D31"/>
  </mergeCells>
  <phoneticPr fontId="17" type="noConversion"/>
  <printOptions horizontalCentered="1"/>
  <pageMargins left="0.78680555555555598" right="0.78680555555555598" top="0.78680555555555598" bottom="0.78680555555555598" header="0.31458333333333299" footer="0.59027777777777801"/>
  <pageSetup paperSize="9" orientation="portrait"/>
  <headerFooter>
    <oddFooter>&amp;C- 7 -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D178"/>
  <sheetViews>
    <sheetView showGridLines="0" showZeros="0" topLeftCell="A25" workbookViewId="0">
      <selection activeCell="F27" sqref="F27"/>
    </sheetView>
  </sheetViews>
  <sheetFormatPr defaultColWidth="9" defaultRowHeight="15.6"/>
  <cols>
    <col min="1" max="1" width="36.69921875" customWidth="1"/>
    <col min="2" max="3" width="13.5" customWidth="1"/>
    <col min="4" max="4" width="15.69921875" customWidth="1"/>
  </cols>
  <sheetData>
    <row r="1" spans="1:4" ht="26.25" customHeight="1">
      <c r="A1" s="99" t="s">
        <v>139</v>
      </c>
      <c r="B1" s="100"/>
      <c r="C1" s="100"/>
      <c r="D1" s="100"/>
    </row>
    <row r="2" spans="1:4" ht="15" customHeight="1">
      <c r="A2" s="96" t="s">
        <v>1</v>
      </c>
      <c r="B2" s="96"/>
      <c r="C2" s="96"/>
      <c r="D2" s="96"/>
    </row>
    <row r="3" spans="1:4" ht="15" customHeight="1">
      <c r="A3" s="2" t="s">
        <v>2</v>
      </c>
      <c r="B3" s="3" t="s">
        <v>4</v>
      </c>
      <c r="C3" s="3" t="s">
        <v>126</v>
      </c>
      <c r="D3" s="38" t="s">
        <v>5</v>
      </c>
    </row>
    <row r="4" spans="1:4" ht="15" customHeight="1">
      <c r="A4" s="8" t="s">
        <v>29</v>
      </c>
      <c r="B4" s="5"/>
      <c r="C4" s="10"/>
      <c r="D4" s="7">
        <f>IF(OR(B4=0,C4=0),0,(C4/B4-1)*100)</f>
        <v>0</v>
      </c>
    </row>
    <row r="5" spans="1:4" ht="15" customHeight="1">
      <c r="A5" s="4" t="s">
        <v>140</v>
      </c>
      <c r="B5" s="9"/>
      <c r="C5" s="6"/>
      <c r="D5" s="7">
        <f t="shared" ref="D5:D34" si="0">IF(OR(B5=0,C5=0),0,(C5/B5-1)*100)</f>
        <v>0</v>
      </c>
    </row>
    <row r="6" spans="1:4" ht="15" customHeight="1">
      <c r="A6" s="8" t="s">
        <v>31</v>
      </c>
      <c r="B6" s="9">
        <v>484</v>
      </c>
      <c r="C6" s="10">
        <v>266</v>
      </c>
      <c r="D6" s="7">
        <f t="shared" si="0"/>
        <v>-45.041322314049602</v>
      </c>
    </row>
    <row r="7" spans="1:4" ht="15" customHeight="1">
      <c r="A7" s="39" t="s">
        <v>81</v>
      </c>
      <c r="B7" s="9">
        <v>484</v>
      </c>
      <c r="C7" s="10">
        <v>266</v>
      </c>
      <c r="D7" s="7">
        <f t="shared" si="0"/>
        <v>-45.041322314049602</v>
      </c>
    </row>
    <row r="8" spans="1:4" ht="15" customHeight="1">
      <c r="A8" s="39" t="s">
        <v>82</v>
      </c>
      <c r="B8" s="9"/>
      <c r="C8" s="10"/>
      <c r="D8" s="7"/>
    </row>
    <row r="9" spans="1:4" ht="15" customHeight="1">
      <c r="A9" s="8" t="s">
        <v>141</v>
      </c>
      <c r="B9" s="9">
        <v>394822</v>
      </c>
      <c r="C9" s="10">
        <v>218107</v>
      </c>
      <c r="D9" s="7">
        <f t="shared" si="0"/>
        <v>-44.758144176362997</v>
      </c>
    </row>
    <row r="10" spans="1:4" ht="15" customHeight="1">
      <c r="A10" s="8" t="s">
        <v>142</v>
      </c>
      <c r="B10" s="9">
        <v>380130</v>
      </c>
      <c r="C10" s="10">
        <v>192215</v>
      </c>
      <c r="D10" s="7">
        <f t="shared" si="0"/>
        <v>-49.434404019677501</v>
      </c>
    </row>
    <row r="11" spans="1:4" ht="15" customHeight="1">
      <c r="A11" s="39" t="s">
        <v>143</v>
      </c>
      <c r="B11" s="9">
        <v>8792</v>
      </c>
      <c r="C11" s="10"/>
      <c r="D11" s="7">
        <f t="shared" si="0"/>
        <v>0</v>
      </c>
    </row>
    <row r="12" spans="1:4" ht="15" customHeight="1">
      <c r="A12" s="8" t="s">
        <v>144</v>
      </c>
      <c r="B12" s="9"/>
      <c r="C12" s="10">
        <v>14150</v>
      </c>
      <c r="D12" s="7">
        <f t="shared" si="0"/>
        <v>0</v>
      </c>
    </row>
    <row r="13" spans="1:4" ht="15" customHeight="1">
      <c r="A13" s="8" t="s">
        <v>145</v>
      </c>
      <c r="B13" s="9">
        <v>1592</v>
      </c>
      <c r="C13" s="10">
        <v>1802</v>
      </c>
      <c r="D13" s="7">
        <f t="shared" si="0"/>
        <v>13.1909547738694</v>
      </c>
    </row>
    <row r="14" spans="1:4" ht="15" customHeight="1">
      <c r="A14" s="8" t="s">
        <v>146</v>
      </c>
      <c r="B14" s="9"/>
      <c r="C14" s="40"/>
      <c r="D14" s="7">
        <f t="shared" si="0"/>
        <v>0</v>
      </c>
    </row>
    <row r="15" spans="1:4" ht="15" customHeight="1">
      <c r="A15" s="8" t="s">
        <v>147</v>
      </c>
      <c r="B15" s="9">
        <v>3714</v>
      </c>
      <c r="C15" s="18">
        <v>9760</v>
      </c>
      <c r="D15" s="7">
        <f t="shared" si="0"/>
        <v>162.789445341949</v>
      </c>
    </row>
    <row r="16" spans="1:4" ht="15" customHeight="1">
      <c r="A16" s="8" t="s">
        <v>148</v>
      </c>
      <c r="B16" s="9">
        <v>594</v>
      </c>
      <c r="C16" s="18">
        <v>180</v>
      </c>
      <c r="D16" s="7">
        <f t="shared" si="0"/>
        <v>-69.696969696969703</v>
      </c>
    </row>
    <row r="17" spans="1:4" ht="15" customHeight="1">
      <c r="A17" s="8" t="s">
        <v>149</v>
      </c>
      <c r="B17" s="9"/>
      <c r="C17" s="18"/>
      <c r="D17" s="7">
        <f t="shared" si="0"/>
        <v>0</v>
      </c>
    </row>
    <row r="18" spans="1:4" ht="15" customHeight="1">
      <c r="A18" s="8" t="s">
        <v>150</v>
      </c>
      <c r="B18" s="9"/>
      <c r="C18" s="9"/>
      <c r="D18" s="7">
        <f t="shared" si="0"/>
        <v>0</v>
      </c>
    </row>
    <row r="19" spans="1:4" ht="15" customHeight="1">
      <c r="A19" s="8" t="s">
        <v>151</v>
      </c>
      <c r="B19" s="9"/>
      <c r="C19" s="9"/>
      <c r="D19" s="7"/>
    </row>
    <row r="20" spans="1:4" ht="15" customHeight="1">
      <c r="A20" s="11" t="s">
        <v>152</v>
      </c>
      <c r="B20" s="9"/>
      <c r="C20" s="9"/>
      <c r="D20" s="7">
        <f t="shared" si="0"/>
        <v>0</v>
      </c>
    </row>
    <row r="21" spans="1:4" ht="15" customHeight="1">
      <c r="A21" s="11" t="s">
        <v>87</v>
      </c>
      <c r="B21" s="9"/>
      <c r="C21" s="10"/>
      <c r="D21" s="7">
        <f t="shared" si="0"/>
        <v>0</v>
      </c>
    </row>
    <row r="22" spans="1:4" ht="15" customHeight="1">
      <c r="A22" s="8" t="s">
        <v>153</v>
      </c>
      <c r="B22" s="9"/>
      <c r="C22" s="9"/>
      <c r="D22" s="7">
        <f t="shared" si="0"/>
        <v>0</v>
      </c>
    </row>
    <row r="23" spans="1:4" s="12" customFormat="1" ht="15" customHeight="1">
      <c r="A23" s="8" t="s">
        <v>89</v>
      </c>
      <c r="B23" s="9"/>
      <c r="C23" s="10"/>
      <c r="D23" s="7">
        <f t="shared" si="0"/>
        <v>0</v>
      </c>
    </row>
    <row r="24" spans="1:4" ht="15" customHeight="1">
      <c r="A24" s="11" t="s">
        <v>90</v>
      </c>
      <c r="B24" s="9"/>
      <c r="C24" s="10"/>
      <c r="D24" s="7">
        <f t="shared" si="0"/>
        <v>0</v>
      </c>
    </row>
    <row r="25" spans="1:4" ht="15" customHeight="1">
      <c r="A25" s="30" t="s">
        <v>154</v>
      </c>
      <c r="B25" s="9"/>
      <c r="C25" s="18"/>
      <c r="D25" s="7">
        <f t="shared" si="0"/>
        <v>0</v>
      </c>
    </row>
    <row r="26" spans="1:4" ht="15" customHeight="1">
      <c r="A26" s="8" t="s">
        <v>155</v>
      </c>
      <c r="B26" s="9"/>
      <c r="C26" s="10"/>
      <c r="D26" s="7">
        <f t="shared" si="0"/>
        <v>0</v>
      </c>
    </row>
    <row r="27" spans="1:4" ht="15" customHeight="1">
      <c r="A27" s="8" t="s">
        <v>156</v>
      </c>
      <c r="B27" s="9">
        <v>501</v>
      </c>
      <c r="C27" s="10"/>
      <c r="D27" s="7">
        <f t="shared" si="0"/>
        <v>0</v>
      </c>
    </row>
    <row r="28" spans="1:4" ht="15" customHeight="1">
      <c r="A28" s="39" t="s">
        <v>157</v>
      </c>
      <c r="B28" s="9">
        <v>501</v>
      </c>
      <c r="C28" s="9"/>
      <c r="D28" s="7">
        <f t="shared" si="0"/>
        <v>0</v>
      </c>
    </row>
    <row r="29" spans="1:4" ht="15" customHeight="1">
      <c r="A29" s="8" t="s">
        <v>158</v>
      </c>
      <c r="B29" s="9">
        <v>3914</v>
      </c>
      <c r="C29" s="10"/>
      <c r="D29" s="7">
        <f t="shared" si="0"/>
        <v>0</v>
      </c>
    </row>
    <row r="30" spans="1:4" ht="15" customHeight="1">
      <c r="A30" s="8" t="s">
        <v>95</v>
      </c>
      <c r="B30" s="9">
        <v>618</v>
      </c>
      <c r="C30" s="9">
        <v>400</v>
      </c>
      <c r="D30" s="7">
        <f t="shared" si="0"/>
        <v>-35.275080906148901</v>
      </c>
    </row>
    <row r="31" spans="1:4" ht="15" customHeight="1">
      <c r="A31" s="8" t="s">
        <v>159</v>
      </c>
      <c r="B31" s="9">
        <v>3296</v>
      </c>
      <c r="C31" s="10">
        <v>2454</v>
      </c>
      <c r="D31" s="7">
        <f t="shared" si="0"/>
        <v>-25.5461165048544</v>
      </c>
    </row>
    <row r="32" spans="1:4" ht="15" customHeight="1">
      <c r="A32" s="8" t="s">
        <v>97</v>
      </c>
      <c r="B32" s="9"/>
      <c r="C32" s="10"/>
      <c r="D32" s="7">
        <f t="shared" si="0"/>
        <v>0</v>
      </c>
    </row>
    <row r="33" spans="1:4" ht="15" customHeight="1">
      <c r="A33" s="8" t="s">
        <v>160</v>
      </c>
      <c r="B33" s="9">
        <v>9060</v>
      </c>
      <c r="C33" s="10">
        <v>12650</v>
      </c>
      <c r="D33" s="7">
        <f t="shared" si="0"/>
        <v>39.624724061810099</v>
      </c>
    </row>
    <row r="34" spans="1:4" ht="15" customHeight="1">
      <c r="A34" s="8" t="s">
        <v>161</v>
      </c>
      <c r="B34" s="9">
        <v>95</v>
      </c>
      <c r="C34" s="10">
        <v>110</v>
      </c>
      <c r="D34" s="7">
        <f t="shared" si="0"/>
        <v>15.789473684210501</v>
      </c>
    </row>
    <row r="35" spans="1:4" ht="15" customHeight="1">
      <c r="A35" s="8"/>
      <c r="B35" s="9"/>
      <c r="C35" s="10"/>
      <c r="D35" s="7"/>
    </row>
    <row r="36" spans="1:4" ht="15" customHeight="1">
      <c r="A36" s="8"/>
      <c r="B36" s="9"/>
      <c r="C36" s="10"/>
      <c r="D36" s="7"/>
    </row>
    <row r="37" spans="1:4" ht="15" customHeight="1">
      <c r="A37" s="8"/>
      <c r="B37" s="9"/>
      <c r="C37" s="10"/>
      <c r="D37" s="7"/>
    </row>
    <row r="38" spans="1:4" ht="15" customHeight="1">
      <c r="A38" s="8"/>
      <c r="B38" s="9"/>
      <c r="C38" s="10"/>
      <c r="D38" s="7"/>
    </row>
    <row r="39" spans="1:4" s="1" customFormat="1" ht="15" customHeight="1">
      <c r="A39" s="13" t="s">
        <v>162</v>
      </c>
      <c r="B39" s="32">
        <f>SUM(B4,B6,B9,B17,B21,B24,B27,B29,B33:B34)</f>
        <v>408876</v>
      </c>
      <c r="C39" s="32">
        <f>SUM(C4,C6,C9,C17,C21,C24,C27,C29,C33:C34)</f>
        <v>231133</v>
      </c>
      <c r="D39" s="15">
        <f t="shared" ref="D39:D44" si="1">IF(OR(B39=0,C39=0),0,(C39/B39-1)*100)</f>
        <v>-43.471125720267302</v>
      </c>
    </row>
    <row r="40" spans="1:4" ht="15" customHeight="1">
      <c r="A40" s="17" t="s">
        <v>163</v>
      </c>
      <c r="B40" s="10"/>
      <c r="C40" s="18"/>
      <c r="D40" s="41">
        <f t="shared" si="1"/>
        <v>0</v>
      </c>
    </row>
    <row r="41" spans="1:4" ht="15" customHeight="1">
      <c r="A41" s="17" t="s">
        <v>164</v>
      </c>
      <c r="B41" s="9"/>
      <c r="C41" s="18">
        <v>61000</v>
      </c>
      <c r="D41" s="37">
        <f t="shared" si="1"/>
        <v>0</v>
      </c>
    </row>
    <row r="42" spans="1:4" ht="15" customHeight="1">
      <c r="A42" s="17" t="s">
        <v>165</v>
      </c>
      <c r="B42" s="9"/>
      <c r="C42" s="18">
        <v>26740</v>
      </c>
      <c r="D42" s="37">
        <f t="shared" si="1"/>
        <v>0</v>
      </c>
    </row>
    <row r="43" spans="1:4" ht="15" customHeight="1">
      <c r="A43" s="17" t="s">
        <v>120</v>
      </c>
      <c r="B43" s="9"/>
      <c r="C43" s="42"/>
      <c r="D43" s="37">
        <f t="shared" si="1"/>
        <v>0</v>
      </c>
    </row>
    <row r="44" spans="1:4" s="1" customFormat="1" ht="15" customHeight="1">
      <c r="A44" s="13" t="s">
        <v>166</v>
      </c>
      <c r="B44" s="32">
        <f>SUM(B39:B43)</f>
        <v>408876</v>
      </c>
      <c r="C44" s="32">
        <f>SUM(C39:C43)</f>
        <v>318873</v>
      </c>
      <c r="D44" s="15">
        <f t="shared" si="1"/>
        <v>-22.0122971267573</v>
      </c>
    </row>
    <row r="45" spans="1:4" ht="33" customHeight="1">
      <c r="A45" s="105"/>
      <c r="B45" s="105"/>
      <c r="C45" s="105"/>
      <c r="D45" s="105"/>
    </row>
    <row r="166" spans="1:1">
      <c r="A166" s="12"/>
    </row>
    <row r="167" spans="1:1">
      <c r="A167" s="12"/>
    </row>
    <row r="168" spans="1:1">
      <c r="A168" s="12"/>
    </row>
    <row r="169" spans="1:1">
      <c r="A169" s="12"/>
    </row>
    <row r="170" spans="1:1">
      <c r="A170" s="12"/>
    </row>
    <row r="171" spans="1:1">
      <c r="A171" s="12"/>
    </row>
    <row r="172" spans="1:1">
      <c r="A172" s="12"/>
    </row>
    <row r="173" spans="1:1">
      <c r="A173" s="12"/>
    </row>
    <row r="174" spans="1:1">
      <c r="A174" s="12"/>
    </row>
    <row r="175" spans="1:1">
      <c r="A175" s="12"/>
    </row>
    <row r="176" spans="1:1">
      <c r="A176" s="12"/>
    </row>
    <row r="177" spans="1:1">
      <c r="A177" s="12"/>
    </row>
    <row r="178" spans="1:1">
      <c r="A178" s="12"/>
    </row>
  </sheetData>
  <mergeCells count="3">
    <mergeCell ref="A1:D1"/>
    <mergeCell ref="A2:D2"/>
    <mergeCell ref="A45:D45"/>
  </mergeCells>
  <phoneticPr fontId="17" type="noConversion"/>
  <printOptions horizontalCentered="1"/>
  <pageMargins left="0.78680555555555598" right="0.78680555555555598" top="0.78680555555555598" bottom="0.78680555555555598" header="0.31458333333333299" footer="0.59027777777777801"/>
  <pageSetup paperSize="9" orientation="portrait"/>
  <headerFooter>
    <oddFooter>&amp;C- 8 -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D183"/>
  <sheetViews>
    <sheetView showGridLines="0" showZeros="0" topLeftCell="A10" workbookViewId="0">
      <selection activeCell="F10" sqref="F10"/>
    </sheetView>
  </sheetViews>
  <sheetFormatPr defaultColWidth="9" defaultRowHeight="15.6"/>
  <cols>
    <col min="1" max="1" width="37.09765625" customWidth="1"/>
    <col min="2" max="2" width="12.19921875" customWidth="1"/>
    <col min="3" max="3" width="13.5" customWidth="1"/>
    <col min="4" max="4" width="16.59765625" customWidth="1"/>
  </cols>
  <sheetData>
    <row r="1" spans="1:4" ht="26.25" customHeight="1">
      <c r="A1" s="99" t="s">
        <v>167</v>
      </c>
      <c r="B1" s="100"/>
      <c r="C1" s="100"/>
      <c r="D1" s="100"/>
    </row>
    <row r="2" spans="1:4" ht="19.5" customHeight="1">
      <c r="A2" s="96" t="s">
        <v>1</v>
      </c>
      <c r="B2" s="96"/>
      <c r="C2" s="96"/>
      <c r="D2" s="96"/>
    </row>
    <row r="3" spans="1:4" ht="51" customHeight="1">
      <c r="A3" s="26" t="s">
        <v>2</v>
      </c>
      <c r="B3" s="27" t="s">
        <v>4</v>
      </c>
      <c r="C3" s="27" t="s">
        <v>126</v>
      </c>
      <c r="D3" s="28" t="s">
        <v>5</v>
      </c>
    </row>
    <row r="4" spans="1:4" ht="25.5" customHeight="1">
      <c r="A4" s="8" t="s">
        <v>6</v>
      </c>
      <c r="B4" s="29"/>
      <c r="C4" s="10"/>
      <c r="D4" s="7">
        <f>IF(OR(B4=0,C4=0),0,(C4/B4-1)*100)</f>
        <v>0</v>
      </c>
    </row>
    <row r="5" spans="1:4" ht="25.5" customHeight="1">
      <c r="A5" s="30" t="s">
        <v>66</v>
      </c>
      <c r="B5" s="10"/>
      <c r="C5" s="10"/>
      <c r="D5" s="7">
        <f t="shared" ref="D5:D13" si="0">IF(OR(B5=0,C5=0),0,(C5/B5-1)*100)</f>
        <v>0</v>
      </c>
    </row>
    <row r="6" spans="1:4" ht="25.5" customHeight="1">
      <c r="A6" s="8" t="s">
        <v>67</v>
      </c>
      <c r="B6" s="10"/>
      <c r="C6" s="10"/>
      <c r="D6" s="7">
        <f t="shared" si="0"/>
        <v>0</v>
      </c>
    </row>
    <row r="7" spans="1:4" ht="25.5" customHeight="1">
      <c r="A7" s="8" t="s">
        <v>68</v>
      </c>
      <c r="B7" s="10"/>
      <c r="C7" s="30"/>
      <c r="D7" s="7">
        <f t="shared" si="0"/>
        <v>0</v>
      </c>
    </row>
    <row r="8" spans="1:4" ht="25.5" customHeight="1">
      <c r="A8" s="8" t="s">
        <v>168</v>
      </c>
      <c r="B8" s="10"/>
      <c r="C8" s="30"/>
      <c r="D8" s="7">
        <f t="shared" si="0"/>
        <v>0</v>
      </c>
    </row>
    <row r="9" spans="1:4" ht="25.5" customHeight="1">
      <c r="A9" s="8" t="s">
        <v>169</v>
      </c>
      <c r="B9" s="10"/>
      <c r="C9" s="30"/>
      <c r="D9" s="7">
        <f t="shared" si="0"/>
        <v>0</v>
      </c>
    </row>
    <row r="10" spans="1:4" ht="25.5" customHeight="1">
      <c r="A10" s="8" t="s">
        <v>170</v>
      </c>
      <c r="B10" s="10"/>
      <c r="C10" s="30"/>
      <c r="D10" s="7">
        <f t="shared" si="0"/>
        <v>0</v>
      </c>
    </row>
    <row r="11" spans="1:4" ht="25.5" customHeight="1">
      <c r="A11" s="8" t="s">
        <v>171</v>
      </c>
      <c r="B11" s="10">
        <v>348</v>
      </c>
      <c r="C11" s="30">
        <v>400</v>
      </c>
      <c r="D11" s="7">
        <f t="shared" si="0"/>
        <v>14.9425287356322</v>
      </c>
    </row>
    <row r="12" spans="1:4" ht="25.5" customHeight="1">
      <c r="A12" s="31" t="s">
        <v>172</v>
      </c>
      <c r="B12" s="10">
        <v>3017</v>
      </c>
      <c r="C12" s="30">
        <v>3100</v>
      </c>
      <c r="D12" s="7">
        <f t="shared" si="0"/>
        <v>2.7510772290354701</v>
      </c>
    </row>
    <row r="13" spans="1:4" ht="25.5" customHeight="1">
      <c r="A13" s="31" t="s">
        <v>173</v>
      </c>
      <c r="B13" s="9"/>
      <c r="C13" s="30"/>
      <c r="D13" s="7">
        <f t="shared" si="0"/>
        <v>0</v>
      </c>
    </row>
    <row r="14" spans="1:4" ht="25.5" customHeight="1">
      <c r="A14" s="8"/>
      <c r="B14" s="9"/>
      <c r="C14" s="30"/>
      <c r="D14" s="7"/>
    </row>
    <row r="15" spans="1:4" ht="25.5" customHeight="1">
      <c r="A15" s="8"/>
      <c r="B15" s="9"/>
      <c r="C15" s="30"/>
      <c r="D15" s="7"/>
    </row>
    <row r="16" spans="1:4" ht="25.5" customHeight="1">
      <c r="A16" s="8"/>
      <c r="B16" s="9"/>
      <c r="C16" s="30"/>
      <c r="D16" s="7"/>
    </row>
    <row r="17" spans="1:4" ht="25.5" customHeight="1">
      <c r="A17" s="8"/>
      <c r="B17" s="9"/>
      <c r="C17" s="30"/>
      <c r="D17" s="7"/>
    </row>
    <row r="18" spans="1:4" ht="25.5" customHeight="1">
      <c r="A18" s="8"/>
      <c r="B18" s="9"/>
      <c r="C18" s="30"/>
      <c r="D18" s="7"/>
    </row>
    <row r="19" spans="1:4" s="1" customFormat="1" ht="20.25" customHeight="1">
      <c r="A19" s="13" t="s">
        <v>134</v>
      </c>
      <c r="B19" s="32">
        <f>SUM(B4:B13)</f>
        <v>3365</v>
      </c>
      <c r="C19" s="32">
        <f>SUM(C4:C13)</f>
        <v>3500</v>
      </c>
      <c r="D19" s="15">
        <f t="shared" ref="D19:D26" si="1">IF(OR(B19=0,C19=0),0,(C19/B19-1)*100)</f>
        <v>4.0118870728083298</v>
      </c>
    </row>
    <row r="20" spans="1:4" ht="20.25" customHeight="1">
      <c r="A20" s="33" t="s">
        <v>135</v>
      </c>
      <c r="B20" s="9"/>
      <c r="C20" s="10"/>
      <c r="D20" s="7">
        <f t="shared" si="1"/>
        <v>0</v>
      </c>
    </row>
    <row r="21" spans="1:4" ht="20.25" customHeight="1">
      <c r="A21" s="33" t="s">
        <v>174</v>
      </c>
      <c r="B21" s="9"/>
      <c r="C21" s="10"/>
      <c r="D21" s="7"/>
    </row>
    <row r="22" spans="1:4" ht="20.25" customHeight="1">
      <c r="A22" s="34" t="s">
        <v>136</v>
      </c>
      <c r="B22" s="6"/>
      <c r="C22" s="10"/>
      <c r="D22" s="7">
        <f t="shared" si="1"/>
        <v>0</v>
      </c>
    </row>
    <row r="23" spans="1:4" ht="21" customHeight="1">
      <c r="A23" s="34" t="s">
        <v>119</v>
      </c>
      <c r="B23" s="6"/>
      <c r="C23" s="10"/>
      <c r="D23" s="7">
        <f t="shared" si="1"/>
        <v>0</v>
      </c>
    </row>
    <row r="24" spans="1:4" ht="21" customHeight="1">
      <c r="A24" s="34" t="s">
        <v>121</v>
      </c>
      <c r="B24" s="6"/>
      <c r="C24" s="10"/>
      <c r="D24" s="7"/>
    </row>
    <row r="25" spans="1:4" ht="20.25" customHeight="1">
      <c r="A25" s="34" t="s">
        <v>137</v>
      </c>
      <c r="B25" s="6"/>
      <c r="C25" s="10">
        <v>6446</v>
      </c>
      <c r="D25" s="7">
        <f t="shared" si="1"/>
        <v>0</v>
      </c>
    </row>
    <row r="26" spans="1:4" s="1" customFormat="1" ht="20.25" customHeight="1">
      <c r="A26" s="35" t="s">
        <v>138</v>
      </c>
      <c r="B26" s="36">
        <f>SUM(B19:B25)</f>
        <v>3365</v>
      </c>
      <c r="C26" s="36">
        <f>SUM(C19:C25)</f>
        <v>9946</v>
      </c>
      <c r="D26" s="37">
        <f t="shared" si="1"/>
        <v>195.57206537889999</v>
      </c>
    </row>
    <row r="27" spans="1:4" ht="33" customHeight="1">
      <c r="A27" s="104"/>
      <c r="B27" s="104"/>
      <c r="C27" s="104"/>
      <c r="D27" s="104"/>
    </row>
    <row r="171" spans="1:1">
      <c r="A171" s="12"/>
    </row>
    <row r="172" spans="1:1">
      <c r="A172" s="12"/>
    </row>
    <row r="173" spans="1:1">
      <c r="A173" s="12"/>
    </row>
    <row r="174" spans="1:1">
      <c r="A174" s="12"/>
    </row>
    <row r="175" spans="1:1">
      <c r="A175" s="12"/>
    </row>
    <row r="176" spans="1:1">
      <c r="A176" s="12"/>
    </row>
    <row r="177" spans="1:1">
      <c r="A177" s="12"/>
    </row>
    <row r="178" spans="1:1">
      <c r="A178" s="12"/>
    </row>
    <row r="179" spans="1:1">
      <c r="A179" s="12"/>
    </row>
    <row r="180" spans="1:1">
      <c r="A180" s="12"/>
    </row>
    <row r="181" spans="1:1">
      <c r="A181" s="12"/>
    </row>
    <row r="182" spans="1:1">
      <c r="A182" s="12"/>
    </row>
    <row r="183" spans="1:1">
      <c r="A183" s="12"/>
    </row>
  </sheetData>
  <mergeCells count="3">
    <mergeCell ref="A1:D1"/>
    <mergeCell ref="A2:D2"/>
    <mergeCell ref="A27:D27"/>
  </mergeCells>
  <phoneticPr fontId="17" type="noConversion"/>
  <printOptions horizontalCentered="1"/>
  <pageMargins left="0.78680555555555598" right="0.78680555555555598" top="0.78680555555555598" bottom="0.78680555555555598" header="0.31458333333333299" footer="0.59027777777777801"/>
  <pageSetup paperSize="9" orientation="portrait"/>
  <headerFooter>
    <oddFooter>&amp;C- 9 -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12</vt:i4>
      </vt:variant>
    </vt:vector>
  </HeadingPairs>
  <TitlesOfParts>
    <vt:vector size="23" baseType="lpstr">
      <vt:lpstr>表一—全州收入完成</vt:lpstr>
      <vt:lpstr>表二—全州支出完成</vt:lpstr>
      <vt:lpstr>表三—本级收入完成 </vt:lpstr>
      <vt:lpstr>表四—本级支出完成 </vt:lpstr>
      <vt:lpstr>表五-全州收支平衡</vt:lpstr>
      <vt:lpstr>表六-州本级收支平衡</vt:lpstr>
      <vt:lpstr>表七—2018年全州收入预算</vt:lpstr>
      <vt:lpstr>表八—2018年全州支出预算</vt:lpstr>
      <vt:lpstr>表九—2018年本级收入预算</vt:lpstr>
      <vt:lpstr>表十本级支出预算</vt:lpstr>
      <vt:lpstr>表十一本级收支预算明细表</vt:lpstr>
      <vt:lpstr>表八—2018年全州支出预算!Print_Area</vt:lpstr>
      <vt:lpstr>表二—全州支出完成!Print_Area</vt:lpstr>
      <vt:lpstr>表九—2018年本级收入预算!Print_Area</vt:lpstr>
      <vt:lpstr>表七—2018年全州收入预算!Print_Area</vt:lpstr>
      <vt:lpstr>'表三—本级收入完成 '!Print_Area</vt:lpstr>
      <vt:lpstr>表十本级支出预算!Print_Area</vt:lpstr>
      <vt:lpstr>'表四—本级支出完成 '!Print_Area</vt:lpstr>
      <vt:lpstr>表一—全州收入完成!Print_Area</vt:lpstr>
      <vt:lpstr>表八—2018年全州支出预算!Print_Titles</vt:lpstr>
      <vt:lpstr>表二—全州支出完成!Print_Titles</vt:lpstr>
      <vt:lpstr>表十本级支出预算!Print_Titles</vt:lpstr>
      <vt:lpstr>'表四—本级支出完成 '!Print_Titles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CurUserName</dc:creator>
  <cp:lastModifiedBy>Administrator</cp:lastModifiedBy>
  <cp:lastPrinted>2018-01-12T05:24:00Z</cp:lastPrinted>
  <dcterms:created xsi:type="dcterms:W3CDTF">2009-07-11T03:43:00Z</dcterms:created>
  <dcterms:modified xsi:type="dcterms:W3CDTF">2018-07-13T03:35:00Z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