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825" activeTab="5"/>
  </bookViews>
  <sheets>
    <sheet name="划出单位-扶贫办  (2)" sheetId="34" r:id="rId1"/>
    <sheet name="封面" sheetId="1" r:id="rId2"/>
    <sheet name="人员情况表" sheetId="31" r:id="rId3"/>
    <sheet name="划出单位-扶贫办 " sheetId="33" r:id="rId4"/>
    <sheet name="2018年11月工资表 " sheetId="32" r:id="rId5"/>
    <sheet name="经费" sheetId="35" r:id="rId6"/>
  </sheets>
  <definedNames>
    <definedName name="_xlnm.Print_Titles" localSheetId="1">封面!$1:$10</definedName>
    <definedName name="_xlnm.Print_Titles" localSheetId="2">人员情况表!$1:$9</definedName>
  </definedNames>
  <calcPr calcId="144525"/>
</workbook>
</file>

<file path=xl/sharedStrings.xml><?xml version="1.0" encoding="utf-8"?>
<sst xmlns="http://schemas.openxmlformats.org/spreadsheetml/2006/main" count="1417" uniqueCount="141">
  <si>
    <t>自治州党政机构改革部门单位预算调整情况表</t>
  </si>
  <si>
    <t>单位：万元</t>
  </si>
  <si>
    <t xml:space="preserve">原  部  门  单  位  预  算 批 复 下 达 情 况 </t>
  </si>
  <si>
    <t>原部门单位编码</t>
  </si>
  <si>
    <t>原部门单位名称</t>
  </si>
  <si>
    <t>功能科目</t>
  </si>
  <si>
    <t>项目名称</t>
  </si>
  <si>
    <t>部门经济科目（款级）</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</si>
  <si>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</si>
  <si>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</si>
  <si>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</si>
  <si>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</si>
  <si>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</si>
  <si>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</si>
  <si>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昌吉回族自治州人民政府办公室</t>
  </si>
  <si>
    <t>合计</t>
  </si>
  <si>
    <t>201</t>
  </si>
  <si>
    <t>03</t>
  </si>
  <si>
    <t>01</t>
  </si>
  <si>
    <t>行政运行</t>
  </si>
  <si>
    <t>行政人员-工资福利支出</t>
  </si>
  <si>
    <t>基本工资</t>
  </si>
  <si>
    <t>7个月</t>
  </si>
  <si>
    <t>津贴补贴</t>
  </si>
  <si>
    <t>奖金</t>
  </si>
  <si>
    <t>伙食补助费</t>
  </si>
  <si>
    <t>住房公积金</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</si>
  <si>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</si>
  <si>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</si>
  <si>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</si>
  <si>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</si>
  <si>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</si>
  <si>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</si>
  <si>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</si>
  <si>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</si>
  <si>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</si>
  <si>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</si>
  <si>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</si>
  <si>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</si>
  <si>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</si>
  <si>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</si>
  <si>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差旅费</t>
  </si>
  <si>
    <t>维修(护)费</t>
  </si>
  <si>
    <t>公务接待费</t>
  </si>
  <si>
    <t>工会经费</t>
  </si>
  <si>
    <t>福利费</t>
  </si>
  <si>
    <t>公务用车运行维护费</t>
  </si>
  <si>
    <t>其他商品和服务支出</t>
  </si>
  <si>
    <t>商品和服务支出</t>
  </si>
  <si>
    <t>20万元扶贫办，住宿费764元+印刷文印费1860元+软件30888+扶贫杂志2016元，合计35528元</t>
  </si>
  <si>
    <t>对个人和家庭的补助</t>
  </si>
  <si>
    <t>离休工资（含津补贴）</t>
  </si>
  <si>
    <t>对个人和家庭的补助支出</t>
  </si>
  <si>
    <t>生活补助</t>
  </si>
  <si>
    <t>医疗费补助</t>
  </si>
  <si>
    <t>奖励金</t>
  </si>
  <si>
    <t>自治州党政机构改革预算调整表</t>
  </si>
  <si>
    <r>
      <rPr>
        <b/>
        <sz val="22"/>
        <rFont val="宋体"/>
        <charset val="134"/>
      </rPr>
      <t xml:space="preserve">         划入单位名称：</t>
    </r>
    <r>
      <rPr>
        <b/>
        <sz val="14"/>
        <rFont val="宋体"/>
        <charset val="134"/>
      </rPr>
      <t xml:space="preserve">昌吉回族自治州扶贫开发办公室 </t>
    </r>
    <r>
      <rPr>
        <b/>
        <sz val="22"/>
        <rFont val="宋体"/>
        <charset val="134"/>
      </rPr>
      <t>单位盖章：</t>
    </r>
  </si>
  <si>
    <t>显示</t>
  </si>
  <si>
    <r>
      <rPr>
        <b/>
        <sz val="22"/>
        <rFont val="宋体"/>
        <charset val="134"/>
      </rPr>
      <t xml:space="preserve">         划出单位名称：</t>
    </r>
    <r>
      <rPr>
        <b/>
        <sz val="14"/>
        <rFont val="宋体"/>
        <charset val="134"/>
      </rPr>
      <t>昌吉回族自治州人民政府办公室</t>
    </r>
    <r>
      <rPr>
        <b/>
        <sz val="22"/>
        <rFont val="宋体"/>
        <charset val="134"/>
      </rPr>
      <t xml:space="preserve"> 单位盖章：</t>
    </r>
  </si>
  <si>
    <t xml:space="preserve">                                                           </t>
  </si>
  <si>
    <t xml:space="preserve">       划出单位负责人：                    财务负责人：                经办人：        联系电话：</t>
  </si>
  <si>
    <t xml:space="preserve">       划入单位负责人：  张晓岩       财务负责人：  周军       经办人： 段海艳   联系电话：18699430876</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</si>
  <si>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</si>
  <si>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</si>
  <si>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</si>
  <si>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</si>
  <si>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</si>
  <si>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</si>
  <si>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</si>
  <si>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</si>
  <si>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</si>
  <si>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</si>
  <si>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</si>
  <si>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</si>
  <si>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</si>
  <si>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</si>
  <si>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</si>
  <si>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</si>
  <si>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</si>
  <si>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</si>
  <si>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</si>
  <si>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</si>
  <si>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</si>
  <si>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</si>
  <si>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</si>
  <si>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</si>
  <si>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</si>
  <si>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</si>
  <si>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</si>
  <si>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</si>
  <si>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州扶贫</t>
  </si>
  <si>
    <t>600601001001</t>
  </si>
  <si>
    <t>州政办</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</si>
  <si>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</si>
  <si>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</si>
  <si>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</si>
  <si>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预算变动情况（划入填正数，划出填负数）</t>
  </si>
  <si>
    <t>一般公共预算拨款</t>
  </si>
  <si>
    <t>昌吉回族自治州扶贫开发办公室</t>
  </si>
  <si>
    <t>213</t>
  </si>
  <si>
    <t>05</t>
  </si>
  <si>
    <t>201901-600601001-600601001-1</t>
  </si>
  <si>
    <t/>
  </si>
  <si>
    <t>2019年1月昌吉州人民政府办公室---行政单位工资表</t>
  </si>
  <si>
    <t>1</t>
  </si>
  <si>
    <t>姓名</t>
  </si>
  <si>
    <t>职务工资</t>
  </si>
  <si>
    <t>级别工资</t>
  </si>
  <si>
    <t>国家艰苦边远地区津贴</t>
  </si>
  <si>
    <t>保留地区津贴</t>
  </si>
  <si>
    <t>(个人代扣)住房公积金</t>
  </si>
  <si>
    <t>(个人代扣)基本医疗保险</t>
  </si>
  <si>
    <t>缴纳职业年金4％</t>
  </si>
  <si>
    <t>缴纳养老保险8％</t>
  </si>
  <si>
    <t>(个人代扣)小计</t>
  </si>
  <si>
    <t>实发总额合计</t>
  </si>
  <si>
    <t>应发总额合计</t>
  </si>
  <si>
    <t>周军</t>
  </si>
  <si>
    <t>养老保险基数及比例</t>
  </si>
  <si>
    <t>基本工资+津补贴+年终一次性奖</t>
  </si>
  <si>
    <t>4553+3545+4553/12</t>
  </si>
  <si>
    <t>基本医疗基数及比例</t>
  </si>
  <si>
    <t>公务员医疗补助基数及比例</t>
  </si>
  <si>
    <t>工伤金基数及比例</t>
  </si>
  <si>
    <t>基本工资+年终一次性奖</t>
  </si>
  <si>
    <t>4553+4553/12</t>
  </si>
  <si>
    <t>失业金基数及比例</t>
  </si>
  <si>
    <t>生育金基数及比例</t>
  </si>
  <si>
    <t>公积金基数及比例</t>
  </si>
  <si>
    <r>
      <rPr>
        <sz val="10"/>
        <rFont val="宋体"/>
        <charset val="0"/>
      </rPr>
      <t>县级</t>
    </r>
    <r>
      <rPr>
        <sz val="10"/>
        <rFont val="Arial"/>
        <charset val="0"/>
      </rPr>
      <t>1100</t>
    </r>
    <r>
      <rPr>
        <sz val="10"/>
        <rFont val="宋体"/>
        <charset val="0"/>
      </rPr>
      <t>元</t>
    </r>
  </si>
  <si>
    <t>公用定额</t>
  </si>
  <si>
    <r>
      <rPr>
        <sz val="10"/>
        <rFont val="Arial"/>
        <charset val="0"/>
      </rPr>
      <t>15699</t>
    </r>
    <r>
      <rPr>
        <sz val="10"/>
        <rFont val="宋体"/>
        <charset val="0"/>
      </rPr>
      <t>元</t>
    </r>
  </si>
  <si>
    <t>15699/10000/12*7</t>
  </si>
  <si>
    <r>
      <rPr>
        <sz val="10"/>
        <rFont val="Arial"/>
        <charset val="0"/>
      </rPr>
      <t>1-3</t>
    </r>
    <r>
      <rPr>
        <sz val="10"/>
        <rFont val="宋体"/>
        <charset val="0"/>
      </rPr>
      <t>月支出</t>
    </r>
  </si>
  <si>
    <r>
      <rPr>
        <sz val="10"/>
        <rFont val="宋体"/>
        <charset val="0"/>
      </rPr>
      <t>住宿费</t>
    </r>
    <r>
      <rPr>
        <sz val="10"/>
        <rFont val="Arial"/>
        <charset val="0"/>
      </rPr>
      <t>764</t>
    </r>
    <r>
      <rPr>
        <sz val="10"/>
        <rFont val="宋体"/>
        <charset val="0"/>
      </rPr>
      <t>元</t>
    </r>
    <r>
      <rPr>
        <sz val="10"/>
        <rFont val="Arial"/>
        <charset val="0"/>
      </rPr>
      <t>+</t>
    </r>
    <r>
      <rPr>
        <sz val="10"/>
        <rFont val="宋体"/>
        <charset val="0"/>
      </rPr>
      <t>印刷文印费</t>
    </r>
    <r>
      <rPr>
        <sz val="10"/>
        <rFont val="Arial"/>
        <charset val="0"/>
      </rPr>
      <t>1860</t>
    </r>
    <r>
      <rPr>
        <sz val="10"/>
        <rFont val="宋体"/>
        <charset val="0"/>
      </rPr>
      <t>元</t>
    </r>
    <r>
      <rPr>
        <sz val="10"/>
        <rFont val="Arial"/>
        <charset val="0"/>
      </rPr>
      <t>+</t>
    </r>
    <r>
      <rPr>
        <sz val="10"/>
        <rFont val="宋体"/>
        <charset val="0"/>
      </rPr>
      <t>软件</t>
    </r>
    <r>
      <rPr>
        <sz val="10"/>
        <rFont val="Arial"/>
        <charset val="0"/>
      </rPr>
      <t>30888+</t>
    </r>
    <r>
      <rPr>
        <sz val="10"/>
        <rFont val="宋体"/>
        <charset val="0"/>
      </rPr>
      <t>扶贫杂志</t>
    </r>
    <r>
      <rPr>
        <sz val="10"/>
        <rFont val="Arial"/>
        <charset val="0"/>
      </rPr>
      <t>2016</t>
    </r>
    <r>
      <rPr>
        <sz val="10"/>
        <rFont val="宋体"/>
        <charset val="0"/>
      </rPr>
      <t>元，合计35528元</t>
    </r>
  </si>
  <si>
    <t>版权管理</t>
  </si>
  <si>
    <t>2018年度出版物市场监管及版权保护工作专项经费（昌州财教[2018]49）</t>
  </si>
  <si>
    <t>商品和服务支出（项目支出）</t>
  </si>
  <si>
    <t>扶贫工作经费</t>
  </si>
  <si>
    <r>
      <t>扶贫工作经费（昌州财经办</t>
    </r>
    <r>
      <rPr>
        <sz val="12"/>
        <color rgb="FF000000"/>
        <rFont val="Dialog"/>
        <charset val="134"/>
      </rPr>
      <t>[2018]43</t>
    </r>
    <r>
      <rPr>
        <sz val="12"/>
        <color rgb="FF000000"/>
        <rFont val="宋体"/>
        <charset val="134"/>
      </rPr>
      <t>号）</t>
    </r>
  </si>
</sst>
</file>

<file path=xl/styles.xml><?xml version="1.0" encoding="utf-8"?>
<styleSheet xmlns="http://schemas.openxmlformats.org/spreadsheetml/2006/main">
  <numFmts count="13">
    <numFmt numFmtId="41" formatCode="_ * #,##0_ ;_ * \-#,##0_ ;_ * &quot;-&quot;_ ;_ @_ "/>
    <numFmt numFmtId="176" formatCode="0.00_);[Red]\(0.00\)"/>
    <numFmt numFmtId="177" formatCode="* #,##0.00;* \-#,##0.00;* &quot;-&quot;??;@"/>
    <numFmt numFmtId="178" formatCode="0.0000_);[Red]\(0.0000\)"/>
    <numFmt numFmtId="42" formatCode="_ &quot;￥&quot;* #,##0_ ;_ &quot;￥&quot;* \-#,##0_ ;_ &quot;￥&quot;* &quot;-&quot;_ ;_ @_ "/>
    <numFmt numFmtId="44" formatCode="_ &quot;￥&quot;* #,##0.00_ ;_ &quot;￥&quot;* \-#,##0.00_ ;_ &quot;￥&quot;* &quot;-&quot;??_ ;_ @_ "/>
    <numFmt numFmtId="179" formatCode="0.0000_ "/>
    <numFmt numFmtId="180" formatCode="0.00_ "/>
    <numFmt numFmtId="181" formatCode="#.00"/>
    <numFmt numFmtId="182" formatCode="#.0"/>
    <numFmt numFmtId="183" formatCode="0.0"/>
    <numFmt numFmtId="184" formatCode="#"/>
    <numFmt numFmtId="185" formatCode="#,##0.0000"/>
  </numFmts>
  <fonts count="52">
    <font>
      <sz val="9"/>
      <name val="宋体"/>
      <charset val="134"/>
    </font>
    <font>
      <b/>
      <sz val="20"/>
      <name val="宋体"/>
      <charset val="134"/>
    </font>
    <font>
      <sz val="10"/>
      <name val="宋体"/>
      <charset val="134"/>
    </font>
    <font>
      <sz val="12"/>
      <name val="宋体"/>
      <charset val="134"/>
    </font>
    <font>
      <sz val="12"/>
      <color indexed="8"/>
      <name val="宋体"/>
      <charset val="134"/>
      <scheme val="minor"/>
    </font>
    <font>
      <sz val="10"/>
      <color indexed="8"/>
      <name val="宋体"/>
      <charset val="134"/>
    </font>
    <font>
      <b/>
      <sz val="12"/>
      <name val="宋体"/>
      <charset val="134"/>
    </font>
    <font>
      <sz val="10"/>
      <color indexed="8"/>
      <name val="Dialog"/>
      <charset val="0"/>
    </font>
    <font>
      <sz val="12"/>
      <color rgb="FF000000"/>
      <name val="宋体"/>
      <charset val="134"/>
    </font>
    <font>
      <sz val="12"/>
      <color indexed="8"/>
      <name val="Dialog"/>
      <charset val="134"/>
    </font>
    <font>
      <b/>
      <sz val="9"/>
      <color indexed="8"/>
      <name val="宋体"/>
      <charset val="134"/>
    </font>
    <font>
      <sz val="12"/>
      <color indexed="8"/>
      <name val="宋体"/>
      <charset val="134"/>
    </font>
    <font>
      <b/>
      <sz val="12"/>
      <color indexed="8"/>
      <name val="Dialog"/>
      <charset val="134"/>
    </font>
    <font>
      <b/>
      <sz val="12"/>
      <color indexed="8"/>
      <name val="宋体"/>
      <charset val="134"/>
    </font>
    <font>
      <sz val="10"/>
      <name val="Arial"/>
      <charset val="0"/>
    </font>
    <font>
      <sz val="9"/>
      <color indexed="58"/>
      <name val="宋体"/>
      <charset val="134"/>
    </font>
    <font>
      <b/>
      <sz val="14"/>
      <color indexed="58"/>
      <name val="宋体"/>
      <charset val="134"/>
    </font>
    <font>
      <b/>
      <sz val="9"/>
      <color indexed="58"/>
      <name val="宋体"/>
      <charset val="134"/>
    </font>
    <font>
      <sz val="10"/>
      <name val="宋体"/>
      <charset val="0"/>
    </font>
    <font>
      <b/>
      <sz val="10"/>
      <name val="Arial"/>
      <charset val="0"/>
    </font>
    <font>
      <b/>
      <sz val="10"/>
      <name val="宋体"/>
      <charset val="134"/>
    </font>
    <font>
      <b/>
      <sz val="10"/>
      <color indexed="8"/>
      <name val="Dialog"/>
      <charset val="0"/>
    </font>
    <font>
      <sz val="12"/>
      <color indexed="8"/>
      <name val="Dialog"/>
      <charset val="0"/>
    </font>
    <font>
      <sz val="12"/>
      <color indexed="8"/>
      <name val="Dialog"/>
      <charset val="0"/>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8"/>
      <color indexed="8"/>
      <name val="宋体"/>
      <charset val="134"/>
    </font>
    <font>
      <b/>
      <sz val="10"/>
      <name val="Arial"/>
      <charset val="134"/>
    </font>
    <font>
      <sz val="11"/>
      <color theme="1"/>
      <name val="宋体"/>
      <charset val="134"/>
      <scheme val="minor"/>
    </font>
    <font>
      <b/>
      <sz val="13"/>
      <color theme="3"/>
      <name val="宋体"/>
      <charset val="134"/>
      <scheme val="minor"/>
    </font>
    <font>
      <sz val="11"/>
      <color theme="1"/>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000000"/>
      <name val="Dialog"/>
      <charset val="134"/>
    </font>
  </fonts>
  <fills count="41">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indexed="40"/>
        <bgColor indexed="64"/>
      </patternFill>
    </fill>
    <fill>
      <patternFill patternType="solid">
        <fgColor indexed="13"/>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style="thin">
        <color indexed="8"/>
      </left>
      <right/>
      <top style="thin">
        <color indexed="8"/>
      </top>
      <bottom style="thin">
        <color indexed="8"/>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58"/>
      </left>
      <right/>
      <top style="thin">
        <color indexed="58"/>
      </top>
      <bottom style="thin">
        <color indexed="5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7">
    <xf numFmtId="0" fontId="0" fillId="0" borderId="0"/>
    <xf numFmtId="42" fontId="31" fillId="0" borderId="0" applyFont="0" applyFill="0" applyBorder="0" applyAlignment="0" applyProtection="0">
      <alignment vertical="center"/>
    </xf>
    <xf numFmtId="0" fontId="33" fillId="16" borderId="0" applyNumberFormat="0" applyBorder="0" applyAlignment="0" applyProtection="0">
      <alignment vertical="center"/>
    </xf>
    <xf numFmtId="0" fontId="34" fillId="15" borderId="23" applyNumberFormat="0" applyAlignment="0" applyProtection="0">
      <alignment vertical="center"/>
    </xf>
    <xf numFmtId="44" fontId="31" fillId="0" borderId="0" applyFont="0" applyFill="0" applyBorder="0" applyAlignment="0" applyProtection="0">
      <alignment vertical="center"/>
    </xf>
    <xf numFmtId="41" fontId="31" fillId="0" borderId="0" applyFont="0" applyFill="0" applyBorder="0" applyAlignment="0" applyProtection="0">
      <alignment vertical="center"/>
    </xf>
    <xf numFmtId="0" fontId="33" fillId="12" borderId="0" applyNumberFormat="0" applyBorder="0" applyAlignment="0" applyProtection="0">
      <alignment vertical="center"/>
    </xf>
    <xf numFmtId="0" fontId="36" fillId="17" borderId="0" applyNumberFormat="0" applyBorder="0" applyAlignment="0" applyProtection="0">
      <alignment vertical="center"/>
    </xf>
    <xf numFmtId="177" fontId="30" fillId="0" borderId="0" applyFont="0" applyFill="0" applyBorder="0" applyAlignment="0" applyProtection="0"/>
    <xf numFmtId="0" fontId="39" fillId="18" borderId="0" applyNumberFormat="0" applyBorder="0" applyAlignment="0" applyProtection="0">
      <alignment vertical="center"/>
    </xf>
    <xf numFmtId="0" fontId="38" fillId="0" borderId="0" applyNumberFormat="0" applyFill="0" applyBorder="0" applyAlignment="0" applyProtection="0">
      <alignment vertical="center"/>
    </xf>
    <xf numFmtId="9" fontId="31" fillId="0" borderId="0" applyFont="0" applyFill="0" applyBorder="0" applyAlignment="0" applyProtection="0">
      <alignment vertical="center"/>
    </xf>
    <xf numFmtId="0" fontId="40" fillId="0" borderId="0" applyNumberFormat="0" applyFill="0" applyBorder="0" applyAlignment="0" applyProtection="0">
      <alignment vertical="center"/>
    </xf>
    <xf numFmtId="0" fontId="0" fillId="0" borderId="0"/>
    <xf numFmtId="0" fontId="31" fillId="14" borderId="22" applyNumberFormat="0" applyFont="0" applyAlignment="0" applyProtection="0">
      <alignment vertical="center"/>
    </xf>
    <xf numFmtId="0" fontId="39" fillId="23" borderId="0" applyNumberFormat="0" applyBorder="0" applyAlignment="0" applyProtection="0">
      <alignment vertical="center"/>
    </xf>
    <xf numFmtId="0" fontId="3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0" borderId="0"/>
    <xf numFmtId="0" fontId="35" fillId="0" borderId="21" applyNumberFormat="0" applyFill="0" applyAlignment="0" applyProtection="0">
      <alignment vertical="center"/>
    </xf>
    <xf numFmtId="0" fontId="32" fillId="0" borderId="21" applyNumberFormat="0" applyFill="0" applyAlignment="0" applyProtection="0">
      <alignment vertical="center"/>
    </xf>
    <xf numFmtId="0" fontId="39" fillId="27" borderId="0" applyNumberFormat="0" applyBorder="0" applyAlignment="0" applyProtection="0">
      <alignment vertical="center"/>
    </xf>
    <xf numFmtId="0" fontId="37" fillId="0" borderId="24" applyNumberFormat="0" applyFill="0" applyAlignment="0" applyProtection="0">
      <alignment vertical="center"/>
    </xf>
    <xf numFmtId="0" fontId="39" fillId="22" borderId="0" applyNumberFormat="0" applyBorder="0" applyAlignment="0" applyProtection="0">
      <alignment vertical="center"/>
    </xf>
    <xf numFmtId="0" fontId="45" fillId="29" borderId="26" applyNumberFormat="0" applyAlignment="0" applyProtection="0">
      <alignment vertical="center"/>
    </xf>
    <xf numFmtId="0" fontId="46" fillId="29" borderId="23" applyNumberFormat="0" applyAlignment="0" applyProtection="0">
      <alignment vertical="center"/>
    </xf>
    <xf numFmtId="0" fontId="47" fillId="32" borderId="27" applyNumberFormat="0" applyAlignment="0" applyProtection="0">
      <alignment vertical="center"/>
    </xf>
    <xf numFmtId="0" fontId="33" fillId="33" borderId="0" applyNumberFormat="0" applyBorder="0" applyAlignment="0" applyProtection="0">
      <alignment vertical="center"/>
    </xf>
    <xf numFmtId="0" fontId="39" fillId="20" borderId="0" applyNumberFormat="0" applyBorder="0" applyAlignment="0" applyProtection="0">
      <alignment vertical="center"/>
    </xf>
    <xf numFmtId="0" fontId="44" fillId="0" borderId="25" applyNumberFormat="0" applyFill="0" applyAlignment="0" applyProtection="0">
      <alignment vertical="center"/>
    </xf>
    <xf numFmtId="0" fontId="48" fillId="0" borderId="28" applyNumberFormat="0" applyFill="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33" fillId="26" borderId="0" applyNumberFormat="0" applyBorder="0" applyAlignment="0" applyProtection="0">
      <alignment vertical="center"/>
    </xf>
    <xf numFmtId="0" fontId="39" fillId="28"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3" fillId="13" borderId="0" applyNumberFormat="0" applyBorder="0" applyAlignment="0" applyProtection="0">
      <alignment vertical="center"/>
    </xf>
    <xf numFmtId="0" fontId="33" fillId="9" borderId="0" applyNumberFormat="0" applyBorder="0" applyAlignment="0" applyProtection="0">
      <alignment vertical="center"/>
    </xf>
    <xf numFmtId="0" fontId="39" fillId="25" borderId="0" applyNumberFormat="0" applyBorder="0" applyAlignment="0" applyProtection="0">
      <alignment vertical="center"/>
    </xf>
    <xf numFmtId="0" fontId="39" fillId="19" borderId="0" applyNumberFormat="0" applyBorder="0" applyAlignment="0" applyProtection="0">
      <alignment vertical="center"/>
    </xf>
    <xf numFmtId="0" fontId="33" fillId="10" borderId="0" applyNumberFormat="0" applyBorder="0" applyAlignment="0" applyProtection="0">
      <alignment vertical="center"/>
    </xf>
    <xf numFmtId="0" fontId="33" fillId="24" borderId="0" applyNumberFormat="0" applyBorder="0" applyAlignment="0" applyProtection="0">
      <alignment vertical="center"/>
    </xf>
    <xf numFmtId="0" fontId="39" fillId="21" borderId="0" applyNumberFormat="0" applyBorder="0" applyAlignment="0" applyProtection="0">
      <alignment vertical="center"/>
    </xf>
    <xf numFmtId="0" fontId="0" fillId="0" borderId="0"/>
    <xf numFmtId="0" fontId="33" fillId="36" borderId="0" applyNumberFormat="0" applyBorder="0" applyAlignment="0" applyProtection="0">
      <alignment vertical="center"/>
    </xf>
    <xf numFmtId="0" fontId="39" fillId="37" borderId="0" applyNumberFormat="0" applyBorder="0" applyAlignment="0" applyProtection="0">
      <alignment vertical="center"/>
    </xf>
    <xf numFmtId="0" fontId="39" fillId="38" borderId="0" applyNumberFormat="0" applyBorder="0" applyAlignment="0" applyProtection="0">
      <alignment vertical="center"/>
    </xf>
    <xf numFmtId="0" fontId="33" fillId="39" borderId="0" applyNumberFormat="0" applyBorder="0" applyAlignment="0" applyProtection="0">
      <alignment vertical="center"/>
    </xf>
    <xf numFmtId="0" fontId="39" fillId="4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0" borderId="0"/>
  </cellStyleXfs>
  <cellXfs count="225">
    <xf numFmtId="0" fontId="0" fillId="0" borderId="0" xfId="0"/>
    <xf numFmtId="0" fontId="1" fillId="0" borderId="0" xfId="0" applyNumberFormat="1" applyFont="1" applyFill="1" applyAlignment="1" applyProtection="1">
      <alignment horizontal="center"/>
    </xf>
    <xf numFmtId="0" fontId="2" fillId="0" borderId="0" xfId="0" applyFont="1"/>
    <xf numFmtId="0" fontId="0" fillId="0" borderId="0" xfId="0" applyNumberFormat="1" applyFont="1" applyFill="1" applyAlignment="1">
      <alignment horizontal="left" vertical="center"/>
    </xf>
    <xf numFmtId="0" fontId="2" fillId="0" borderId="0" xfId="0" applyNumberFormat="1" applyFont="1" applyFill="1" applyAlignment="1">
      <alignment horizontal="left" vertical="center"/>
    </xf>
    <xf numFmtId="0" fontId="3" fillId="2" borderId="1" xfId="0" applyNumberFormat="1"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4" fillId="0" borderId="2" xfId="0" applyNumberFormat="1" applyFont="1" applyBorder="1" applyAlignment="1">
      <alignment horizontal="center" vertical="center"/>
    </xf>
    <xf numFmtId="0" fontId="3"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4" fillId="3" borderId="2" xfId="0"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2" fillId="0" borderId="2" xfId="0" applyFont="1" applyFill="1" applyBorder="1" applyAlignment="1">
      <alignment horizontal="center"/>
    </xf>
    <xf numFmtId="49" fontId="5" fillId="0" borderId="5" xfId="0" applyNumberFormat="1" applyFont="1" applyFill="1" applyBorder="1" applyAlignment="1">
      <alignment horizontal="left" vertical="center"/>
    </xf>
    <xf numFmtId="49" fontId="6" fillId="3" borderId="2" xfId="0" applyNumberFormat="1" applyFont="1" applyFill="1" applyBorder="1" applyAlignment="1" applyProtection="1">
      <alignment horizontal="center" vertical="center"/>
    </xf>
    <xf numFmtId="49" fontId="7" fillId="0" borderId="5" xfId="0" applyNumberFormat="1" applyFont="1" applyFill="1" applyBorder="1" applyAlignment="1">
      <alignment horizontal="left" vertical="center"/>
    </xf>
    <xf numFmtId="49" fontId="8" fillId="0" borderId="2" xfId="0" applyNumberFormat="1" applyFont="1" applyBorder="1" applyAlignment="1">
      <alignment horizontal="left" vertical="center"/>
    </xf>
    <xf numFmtId="49" fontId="9" fillId="0" borderId="2"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6" fillId="0" borderId="2" xfId="0" applyFont="1" applyBorder="1" applyAlignment="1">
      <alignment horizontal="center"/>
    </xf>
    <xf numFmtId="49" fontId="10" fillId="0" borderId="2" xfId="0" applyNumberFormat="1" applyFont="1" applyBorder="1" applyAlignment="1">
      <alignment horizontal="left" vertical="center"/>
    </xf>
    <xf numFmtId="49" fontId="9" fillId="0" borderId="2" xfId="0" applyNumberFormat="1" applyFont="1" applyBorder="1" applyAlignment="1">
      <alignment horizontal="left" vertical="center"/>
    </xf>
    <xf numFmtId="49" fontId="8" fillId="0" borderId="4" xfId="0" applyNumberFormat="1" applyFont="1" applyBorder="1" applyAlignment="1">
      <alignment horizontal="left" vertical="center"/>
    </xf>
    <xf numFmtId="49" fontId="9" fillId="0" borderId="6" xfId="0" applyNumberFormat="1" applyFont="1" applyBorder="1" applyAlignment="1">
      <alignment horizontal="left" vertical="center"/>
    </xf>
    <xf numFmtId="176" fontId="2" fillId="0" borderId="0" xfId="0" applyNumberFormat="1" applyFont="1" applyFill="1" applyAlignment="1" applyProtection="1">
      <alignment vertical="center"/>
    </xf>
    <xf numFmtId="0" fontId="2" fillId="0" borderId="0" xfId="0" applyNumberFormat="1" applyFont="1" applyFill="1" applyAlignment="1" applyProtection="1">
      <alignment vertical="center"/>
    </xf>
    <xf numFmtId="0" fontId="3" fillId="4" borderId="1" xfId="0" applyNumberFormat="1" applyFont="1" applyFill="1" applyBorder="1" applyAlignment="1">
      <alignment horizontal="center" vertical="center"/>
    </xf>
    <xf numFmtId="176" fontId="3" fillId="3" borderId="3" xfId="0" applyNumberFormat="1" applyFont="1" applyFill="1" applyBorder="1" applyAlignment="1" applyProtection="1">
      <alignment horizontal="center" vertical="center" wrapText="1"/>
    </xf>
    <xf numFmtId="49" fontId="3" fillId="3" borderId="3"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49" fontId="9" fillId="0" borderId="2" xfId="0" applyNumberFormat="1" applyFont="1" applyBorder="1" applyAlignment="1">
      <alignment horizontal="center" vertical="center"/>
    </xf>
    <xf numFmtId="176" fontId="3" fillId="3" borderId="4" xfId="0" applyNumberFormat="1" applyFont="1" applyFill="1" applyBorder="1" applyAlignment="1" applyProtection="1">
      <alignment horizontal="center" vertical="center" wrapText="1"/>
    </xf>
    <xf numFmtId="49" fontId="3" fillId="3" borderId="4" xfId="0" applyNumberFormat="1" applyFont="1" applyFill="1" applyBorder="1" applyAlignment="1" applyProtection="1">
      <alignment horizontal="center" vertical="center" wrapText="1"/>
    </xf>
    <xf numFmtId="49" fontId="11" fillId="3" borderId="2" xfId="0" applyNumberFormat="1" applyFont="1" applyFill="1" applyBorder="1" applyAlignment="1">
      <alignment horizontal="center" vertical="center" wrapText="1"/>
    </xf>
    <xf numFmtId="176" fontId="12" fillId="0" borderId="8" xfId="0" applyNumberFormat="1" applyFont="1" applyBorder="1" applyAlignment="1">
      <alignment horizontal="right" vertical="center"/>
    </xf>
    <xf numFmtId="49" fontId="6" fillId="3" borderId="7" xfId="0" applyNumberFormat="1" applyFont="1" applyFill="1" applyBorder="1" applyAlignment="1" applyProtection="1">
      <alignment horizontal="center" vertical="center"/>
    </xf>
    <xf numFmtId="49" fontId="6" fillId="3" borderId="9" xfId="0" applyNumberFormat="1" applyFont="1" applyFill="1" applyBorder="1" applyAlignment="1" applyProtection="1">
      <alignment horizontal="center" vertical="center"/>
    </xf>
    <xf numFmtId="176" fontId="9" fillId="0" borderId="2" xfId="0" applyNumberFormat="1" applyFont="1" applyBorder="1" applyAlignment="1">
      <alignment horizontal="right" vertical="center"/>
    </xf>
    <xf numFmtId="178" fontId="4" fillId="0" borderId="2" xfId="0" applyNumberFormat="1" applyFont="1" applyBorder="1" applyAlignment="1">
      <alignment horizontal="right" vertical="center"/>
    </xf>
    <xf numFmtId="49" fontId="8" fillId="0" borderId="7"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176" fontId="9" fillId="0" borderId="8" xfId="0" applyNumberFormat="1" applyFont="1" applyBorder="1" applyAlignment="1">
      <alignment horizontal="right" vertical="center"/>
    </xf>
    <xf numFmtId="0" fontId="6" fillId="0" borderId="2" xfId="0" applyFont="1" applyBorder="1" applyAlignment="1">
      <alignment horizontal="center" vertical="center"/>
    </xf>
    <xf numFmtId="49" fontId="13" fillId="0" borderId="10" xfId="0" applyNumberFormat="1" applyFont="1" applyBorder="1" applyAlignment="1">
      <alignment horizontal="center" vertical="center"/>
    </xf>
    <xf numFmtId="0" fontId="3" fillId="5" borderId="2" xfId="0" applyFont="1" applyFill="1" applyBorder="1" applyAlignment="1">
      <alignment horizontal="center" vertical="center"/>
    </xf>
    <xf numFmtId="49" fontId="3" fillId="0" borderId="2" xfId="0" applyNumberFormat="1" applyFont="1" applyFill="1" applyBorder="1"/>
    <xf numFmtId="0" fontId="3" fillId="0" borderId="2" xfId="0" applyFont="1" applyFill="1" applyBorder="1"/>
    <xf numFmtId="0" fontId="3" fillId="0" borderId="2" xfId="0" applyFont="1" applyFill="1" applyBorder="1" applyAlignment="1">
      <alignment wrapText="1"/>
    </xf>
    <xf numFmtId="0" fontId="3" fillId="0" borderId="11" xfId="0" applyFont="1" applyBorder="1"/>
    <xf numFmtId="0" fontId="3" fillId="0" borderId="12" xfId="0" applyFont="1" applyBorder="1"/>
    <xf numFmtId="176" fontId="9" fillId="0" borderId="10" xfId="0" applyNumberFormat="1" applyFont="1" applyBorder="1" applyAlignment="1">
      <alignment horizontal="right" vertical="center"/>
    </xf>
    <xf numFmtId="0" fontId="3" fillId="0" borderId="0" xfId="0" applyNumberFormat="1" applyFont="1" applyFill="1" applyAlignment="1" applyProtection="1">
      <alignment vertical="center"/>
    </xf>
    <xf numFmtId="49" fontId="3" fillId="3" borderId="3" xfId="0" applyNumberFormat="1" applyFont="1" applyFill="1" applyBorder="1" applyAlignment="1" applyProtection="1">
      <alignment horizontal="left" vertical="center" wrapText="1"/>
    </xf>
    <xf numFmtId="0" fontId="3" fillId="0" borderId="3" xfId="0" applyFont="1" applyBorder="1" applyAlignment="1">
      <alignment horizontal="center" vertical="center" wrapText="1"/>
    </xf>
    <xf numFmtId="49" fontId="3" fillId="3" borderId="4" xfId="0" applyNumberFormat="1" applyFont="1" applyFill="1" applyBorder="1" applyAlignment="1" applyProtection="1">
      <alignment horizontal="left" vertical="center" wrapText="1"/>
    </xf>
    <xf numFmtId="0" fontId="3" fillId="0" borderId="4" xfId="0" applyFont="1" applyBorder="1" applyAlignment="1">
      <alignment horizontal="center" vertical="center" wrapText="1"/>
    </xf>
    <xf numFmtId="49" fontId="6" fillId="3" borderId="13" xfId="0" applyNumberFormat="1" applyFont="1" applyFill="1" applyBorder="1" applyAlignment="1" applyProtection="1">
      <alignment horizontal="center" vertical="center"/>
    </xf>
    <xf numFmtId="179" fontId="6" fillId="0" borderId="2" xfId="0" applyNumberFormat="1" applyFont="1" applyBorder="1" applyAlignment="1">
      <alignment horizontal="center"/>
    </xf>
    <xf numFmtId="179" fontId="3" fillId="0" borderId="2" xfId="0" applyNumberFormat="1" applyFont="1" applyBorder="1" applyAlignment="1">
      <alignment horizontal="center"/>
    </xf>
    <xf numFmtId="49" fontId="8" fillId="0" borderId="13" xfId="0" applyNumberFormat="1" applyFont="1" applyBorder="1" applyAlignment="1">
      <alignment horizontal="center" vertical="center" wrapText="1"/>
    </xf>
    <xf numFmtId="180" fontId="3" fillId="0" borderId="2" xfId="0" applyNumberFormat="1" applyFont="1" applyBorder="1" applyAlignment="1">
      <alignment horizontal="center"/>
    </xf>
    <xf numFmtId="0" fontId="3" fillId="0" borderId="2" xfId="0" applyFont="1" applyFill="1" applyBorder="1" applyAlignment="1">
      <alignment horizontal="center" vertical="center"/>
    </xf>
    <xf numFmtId="0" fontId="3" fillId="0" borderId="14" xfId="0" applyFont="1" applyBorder="1"/>
    <xf numFmtId="0" fontId="14" fillId="0" borderId="0" xfId="0" applyFont="1" applyFill="1" applyBorder="1" applyAlignment="1">
      <alignment horizontal="center"/>
    </xf>
    <xf numFmtId="0" fontId="14" fillId="0" borderId="0"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6" fillId="0" borderId="0" xfId="0" applyFont="1" applyFill="1" applyBorder="1" applyAlignment="1">
      <alignment horizontal="center" vertical="center"/>
    </xf>
    <xf numFmtId="0" fontId="15" fillId="0" borderId="0" xfId="0" applyFont="1" applyFill="1" applyBorder="1" applyAlignment="1">
      <alignment horizontal="center" vertical="center"/>
    </xf>
    <xf numFmtId="49" fontId="17" fillId="0" borderId="5" xfId="0" applyNumberFormat="1" applyFont="1" applyFill="1" applyBorder="1" applyAlignment="1">
      <alignment horizontal="center" vertical="center"/>
    </xf>
    <xf numFmtId="49" fontId="17" fillId="0" borderId="10" xfId="0" applyNumberFormat="1" applyFont="1" applyFill="1" applyBorder="1" applyAlignment="1">
      <alignment horizontal="center" vertical="center"/>
    </xf>
    <xf numFmtId="0" fontId="15" fillId="0" borderId="2" xfId="0" applyFont="1" applyFill="1" applyBorder="1" applyAlignment="1">
      <alignment horizontal="center" vertical="center" wrapText="1"/>
    </xf>
    <xf numFmtId="4" fontId="15" fillId="0" borderId="2" xfId="0" applyNumberFormat="1" applyFont="1" applyFill="1" applyBorder="1" applyAlignment="1">
      <alignment horizontal="center" vertical="center" wrapText="1"/>
    </xf>
    <xf numFmtId="0" fontId="14" fillId="0" borderId="2" xfId="0" applyFont="1" applyFill="1" applyBorder="1" applyAlignment="1">
      <alignment horizontal="center"/>
    </xf>
    <xf numFmtId="0" fontId="18"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18" fillId="0" borderId="0" xfId="0" applyFont="1" applyFill="1" applyBorder="1" applyAlignment="1">
      <alignment horizontal="center" vertical="center"/>
    </xf>
    <xf numFmtId="0" fontId="14" fillId="0" borderId="0" xfId="0" applyFont="1" applyFill="1" applyAlignment="1">
      <alignment horizontal="center" vertical="center"/>
    </xf>
    <xf numFmtId="0" fontId="18" fillId="0" borderId="0" xfId="0" applyFont="1" applyFill="1" applyAlignment="1">
      <alignment horizontal="left" vertical="center" wrapText="1"/>
    </xf>
    <xf numFmtId="0" fontId="14" fillId="0" borderId="0" xfId="0" applyFont="1" applyFill="1" applyAlignment="1">
      <alignment horizontal="left" vertical="center" wrapText="1"/>
    </xf>
    <xf numFmtId="180" fontId="19" fillId="0" borderId="0" xfId="0" applyNumberFormat="1" applyFont="1" applyFill="1" applyBorder="1" applyAlignment="1">
      <alignment horizontal="center" vertical="center"/>
    </xf>
    <xf numFmtId="0" fontId="15" fillId="0" borderId="0" xfId="0" applyFont="1" applyFill="1" applyBorder="1" applyAlignment="1">
      <alignment horizontal="center" vertical="center" wrapText="1"/>
    </xf>
    <xf numFmtId="4" fontId="15" fillId="6" borderId="2" xfId="0" applyNumberFormat="1" applyFont="1" applyFill="1" applyBorder="1" applyAlignment="1">
      <alignment horizontal="center" vertical="center" wrapText="1"/>
    </xf>
    <xf numFmtId="180" fontId="19" fillId="0" borderId="2" xfId="0" applyNumberFormat="1" applyFont="1" applyFill="1" applyBorder="1" applyAlignment="1">
      <alignment horizontal="center" vertical="center"/>
    </xf>
    <xf numFmtId="9" fontId="14" fillId="0" borderId="2" xfId="0" applyNumberFormat="1" applyFont="1" applyFill="1" applyBorder="1" applyAlignment="1">
      <alignment horizontal="center" vertical="center"/>
    </xf>
    <xf numFmtId="180" fontId="14" fillId="0" borderId="2" xfId="0" applyNumberFormat="1" applyFont="1" applyFill="1" applyBorder="1" applyAlignment="1">
      <alignment horizontal="center" vertical="center"/>
    </xf>
    <xf numFmtId="10" fontId="14" fillId="0" borderId="2" xfId="0" applyNumberFormat="1" applyFont="1" applyFill="1" applyBorder="1" applyAlignment="1">
      <alignment horizontal="center" vertical="center"/>
    </xf>
    <xf numFmtId="10" fontId="19" fillId="0" borderId="2" xfId="0" applyNumberFormat="1" applyFont="1" applyFill="1" applyBorder="1" applyAlignment="1">
      <alignment horizontal="center" vertical="center"/>
    </xf>
    <xf numFmtId="0" fontId="3" fillId="0" borderId="0" xfId="0" applyFont="1"/>
    <xf numFmtId="0" fontId="3" fillId="0" borderId="0" xfId="0" applyFont="1" applyAlignment="1">
      <alignment wrapText="1"/>
    </xf>
    <xf numFmtId="0" fontId="6" fillId="0" borderId="0" xfId="0" applyFont="1" applyAlignment="1">
      <alignment vertical="center"/>
    </xf>
    <xf numFmtId="0" fontId="0" fillId="0" borderId="0" xfId="0" applyFont="1" applyAlignment="1">
      <alignment horizontal="left"/>
    </xf>
    <xf numFmtId="176" fontId="2" fillId="0" borderId="0" xfId="0" applyNumberFormat="1" applyFont="1"/>
    <xf numFmtId="180" fontId="2" fillId="0" borderId="0" xfId="0" applyNumberFormat="1" applyFont="1" applyAlignment="1">
      <alignment horizontal="right"/>
    </xf>
    <xf numFmtId="0" fontId="2" fillId="0" borderId="0" xfId="0" applyFont="1" applyAlignment="1">
      <alignment horizontal="center" vertical="center"/>
    </xf>
    <xf numFmtId="0" fontId="2" fillId="0" borderId="0" xfId="0" applyFont="1" applyAlignment="1">
      <alignment vertical="center"/>
    </xf>
    <xf numFmtId="0" fontId="0"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left" vertical="center"/>
    </xf>
    <xf numFmtId="0" fontId="1" fillId="0" borderId="0" xfId="0" applyNumberFormat="1" applyFont="1" applyFill="1" applyBorder="1" applyAlignment="1" applyProtection="1">
      <alignment horizontal="center"/>
    </xf>
    <xf numFmtId="0" fontId="2" fillId="0" borderId="0" xfId="0" applyFont="1" applyFill="1" applyBorder="1" applyAlignment="1"/>
    <xf numFmtId="0" fontId="0"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0" fontId="3" fillId="7" borderId="1"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49" fontId="20" fillId="3" borderId="4" xfId="0" applyNumberFormat="1" applyFont="1" applyFill="1" applyBorder="1" applyAlignment="1" applyProtection="1">
      <alignment horizontal="center" vertical="center"/>
    </xf>
    <xf numFmtId="49" fontId="7" fillId="3"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20" fillId="0" borderId="4" xfId="0" applyFont="1" applyFill="1" applyBorder="1" applyAlignment="1">
      <alignment horizontal="center" vertical="center"/>
    </xf>
    <xf numFmtId="49" fontId="21" fillId="0" borderId="6" xfId="0" applyNumberFormat="1" applyFont="1" applyFill="1" applyBorder="1" applyAlignment="1">
      <alignment horizontal="left" vertical="center"/>
    </xf>
    <xf numFmtId="180" fontId="1" fillId="0" borderId="0" xfId="0" applyNumberFormat="1" applyFont="1" applyFill="1" applyBorder="1" applyAlignment="1" applyProtection="1">
      <alignment horizontal="center"/>
    </xf>
    <xf numFmtId="176"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180" fontId="2" fillId="0" borderId="0" xfId="0" applyNumberFormat="1" applyFont="1" applyFill="1" applyBorder="1" applyAlignment="1" applyProtection="1">
      <alignment vertical="center"/>
    </xf>
    <xf numFmtId="0" fontId="3" fillId="8" borderId="1" xfId="0" applyNumberFormat="1" applyFont="1" applyFill="1" applyBorder="1" applyAlignment="1">
      <alignment horizontal="center" vertical="center"/>
    </xf>
    <xf numFmtId="180" fontId="3" fillId="8" borderId="1" xfId="0" applyNumberFormat="1" applyFont="1" applyFill="1" applyBorder="1" applyAlignment="1">
      <alignment horizontal="center" vertical="center"/>
    </xf>
    <xf numFmtId="49" fontId="22" fillId="0" borderId="2" xfId="0" applyNumberFormat="1" applyFont="1" applyFill="1" applyBorder="1" applyAlignment="1">
      <alignment horizontal="center" vertical="center"/>
    </xf>
    <xf numFmtId="180" fontId="3" fillId="0" borderId="3" xfId="0" applyNumberFormat="1" applyFont="1" applyFill="1" applyBorder="1" applyAlignment="1" applyProtection="1">
      <alignment horizontal="center" vertical="center" wrapText="1"/>
    </xf>
    <xf numFmtId="180" fontId="3" fillId="0" borderId="4" xfId="0" applyNumberFormat="1" applyFont="1" applyFill="1" applyBorder="1" applyAlignment="1" applyProtection="1">
      <alignment horizontal="center" vertical="center" wrapText="1"/>
    </xf>
    <xf numFmtId="181" fontId="21" fillId="0" borderId="5" xfId="0" applyNumberFormat="1" applyFont="1" applyFill="1" applyBorder="1" applyAlignment="1">
      <alignment horizontal="right" vertical="center"/>
    </xf>
    <xf numFmtId="49" fontId="23" fillId="0" borderId="5" xfId="0" applyNumberFormat="1" applyFont="1" applyFill="1" applyBorder="1" applyAlignment="1">
      <alignment horizontal="left" vertical="center"/>
    </xf>
    <xf numFmtId="181" fontId="7" fillId="0" borderId="5" xfId="0" applyNumberFormat="1" applyFont="1" applyFill="1" applyBorder="1" applyAlignment="1">
      <alignment horizontal="right" vertical="center"/>
    </xf>
    <xf numFmtId="0" fontId="3" fillId="0" borderId="2" xfId="0" applyFont="1" applyBorder="1" applyAlignment="1">
      <alignment horizontal="center"/>
    </xf>
    <xf numFmtId="182" fontId="7" fillId="0" borderId="5" xfId="0" applyNumberFormat="1" applyFont="1" applyFill="1" applyBorder="1" applyAlignment="1">
      <alignment horizontal="right" vertical="center"/>
    </xf>
    <xf numFmtId="2" fontId="7" fillId="0" borderId="5" xfId="0" applyNumberFormat="1" applyFont="1" applyFill="1" applyBorder="1" applyAlignment="1">
      <alignment horizontal="right" vertical="center"/>
    </xf>
    <xf numFmtId="2" fontId="7" fillId="0" borderId="10" xfId="0" applyNumberFormat="1" applyFont="1" applyFill="1" applyBorder="1" applyAlignment="1">
      <alignment horizontal="right" vertical="center"/>
    </xf>
    <xf numFmtId="181" fontId="7" fillId="0" borderId="10" xfId="0" applyNumberFormat="1" applyFont="1" applyFill="1" applyBorder="1" applyAlignment="1">
      <alignment horizontal="right" vertical="center"/>
    </xf>
    <xf numFmtId="182" fontId="7" fillId="0" borderId="10" xfId="0" applyNumberFormat="1" applyFont="1" applyFill="1" applyBorder="1" applyAlignment="1">
      <alignment horizontal="right" vertical="center"/>
    </xf>
    <xf numFmtId="183" fontId="7" fillId="0" borderId="10" xfId="0" applyNumberFormat="1" applyFont="1" applyFill="1" applyBorder="1" applyAlignment="1">
      <alignment horizontal="right" vertical="center"/>
    </xf>
    <xf numFmtId="183" fontId="7" fillId="0" borderId="5" xfId="0" applyNumberFormat="1" applyFont="1" applyFill="1" applyBorder="1" applyAlignment="1">
      <alignment horizontal="right" vertical="center"/>
    </xf>
    <xf numFmtId="184" fontId="7" fillId="0" borderId="5" xfId="0" applyNumberFormat="1" applyFont="1" applyFill="1" applyBorder="1" applyAlignment="1">
      <alignment horizontal="right" vertical="center"/>
    </xf>
    <xf numFmtId="176" fontId="21" fillId="0" borderId="17" xfId="0" applyNumberFormat="1" applyFont="1" applyFill="1" applyBorder="1" applyAlignment="1">
      <alignment horizontal="right" vertical="center"/>
    </xf>
    <xf numFmtId="184" fontId="7" fillId="3" borderId="5" xfId="0" applyNumberFormat="1" applyFont="1" applyFill="1" applyBorder="1" applyAlignment="1">
      <alignment horizontal="right" vertical="center"/>
    </xf>
    <xf numFmtId="181" fontId="7" fillId="3" borderId="5" xfId="0" applyNumberFormat="1" applyFont="1" applyFill="1" applyBorder="1" applyAlignment="1">
      <alignment horizontal="right" vertical="center"/>
    </xf>
    <xf numFmtId="182" fontId="7" fillId="3" borderId="5" xfId="0" applyNumberFormat="1" applyFont="1" applyFill="1" applyBorder="1" applyAlignment="1">
      <alignment horizontal="right" vertical="center"/>
    </xf>
    <xf numFmtId="180" fontId="1"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180" fontId="2" fillId="0" borderId="0" xfId="0" applyNumberFormat="1" applyFont="1" applyFill="1" applyBorder="1" applyAlignment="1">
      <alignment vertical="center"/>
    </xf>
    <xf numFmtId="180" fontId="3" fillId="0" borderId="3"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180" fontId="3" fillId="0" borderId="4" xfId="0" applyNumberFormat="1" applyFont="1" applyFill="1" applyBorder="1" applyAlignment="1">
      <alignment horizontal="center" vertical="center" wrapText="1"/>
    </xf>
    <xf numFmtId="180" fontId="6" fillId="0" borderId="2" xfId="0" applyNumberFormat="1" applyFont="1" applyBorder="1" applyAlignment="1">
      <alignment horizontal="right" vertical="center"/>
    </xf>
    <xf numFmtId="0" fontId="20" fillId="0" borderId="0" xfId="0" applyFont="1" applyAlignment="1">
      <alignment horizontal="center" vertical="center"/>
    </xf>
    <xf numFmtId="0" fontId="20" fillId="0" borderId="0" xfId="0" applyFont="1" applyAlignment="1">
      <alignment vertical="center"/>
    </xf>
    <xf numFmtId="180" fontId="3" fillId="0" borderId="2" xfId="0" applyNumberFormat="1" applyFont="1" applyFill="1" applyBorder="1"/>
    <xf numFmtId="0" fontId="20" fillId="6" borderId="0" xfId="0" applyFont="1" applyFill="1" applyAlignment="1">
      <alignment horizontal="center" vertical="center"/>
    </xf>
    <xf numFmtId="0" fontId="2" fillId="0" borderId="0" xfId="0" applyFont="1" applyFill="1" applyAlignment="1">
      <alignment vertical="center"/>
    </xf>
    <xf numFmtId="0" fontId="3" fillId="0" borderId="0" xfId="0" applyFont="1" applyFill="1"/>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180" fontId="6" fillId="0" borderId="2" xfId="0" applyNumberFormat="1" applyFont="1" applyFill="1" applyBorder="1" applyAlignment="1">
      <alignment horizontal="right"/>
    </xf>
    <xf numFmtId="180" fontId="3" fillId="0" borderId="2" xfId="0" applyNumberFormat="1" applyFont="1" applyFill="1" applyBorder="1" applyAlignment="1">
      <alignment horizontal="right"/>
    </xf>
    <xf numFmtId="0" fontId="20" fillId="0" borderId="0" xfId="0" applyFont="1" applyFill="1" applyAlignment="1">
      <alignment horizontal="center" vertical="center"/>
    </xf>
    <xf numFmtId="180" fontId="3" fillId="0" borderId="2" xfId="0" applyNumberFormat="1" applyFont="1" applyFill="1" applyBorder="1" applyAlignment="1">
      <alignment horizontal="right" vertical="center"/>
    </xf>
    <xf numFmtId="0" fontId="2" fillId="0" borderId="0" xfId="0" applyFont="1" applyFill="1" applyAlignment="1">
      <alignment horizontal="left" vertical="center" wrapText="1"/>
    </xf>
    <xf numFmtId="0" fontId="6" fillId="0" borderId="2" xfId="0" applyFont="1" applyFill="1" applyBorder="1" applyAlignment="1">
      <alignment vertical="center"/>
    </xf>
    <xf numFmtId="180" fontId="6" fillId="0" borderId="2" xfId="0" applyNumberFormat="1" applyFont="1" applyFill="1" applyBorder="1" applyAlignment="1">
      <alignment horizontal="right" vertical="center"/>
    </xf>
    <xf numFmtId="0" fontId="20" fillId="0" borderId="0" xfId="0" applyFont="1" applyFill="1" applyAlignment="1">
      <alignment vertical="center"/>
    </xf>
    <xf numFmtId="0" fontId="6" fillId="0" borderId="0" xfId="0" applyFont="1" applyFill="1" applyAlignment="1">
      <alignment vertical="center"/>
    </xf>
    <xf numFmtId="0" fontId="3" fillId="0" borderId="0" xfId="0" applyFont="1" applyAlignment="1">
      <alignment vertical="center"/>
    </xf>
    <xf numFmtId="0" fontId="3" fillId="0" borderId="0" xfId="0" applyFont="1" applyAlignment="1"/>
    <xf numFmtId="0" fontId="0" fillId="0" borderId="0" xfId="0" applyFont="1" applyAlignment="1"/>
    <xf numFmtId="0" fontId="0" fillId="0" borderId="0" xfId="0" applyFont="1"/>
    <xf numFmtId="0" fontId="0" fillId="5" borderId="0" xfId="0" applyFill="1"/>
    <xf numFmtId="0" fontId="2" fillId="5" borderId="0" xfId="0" applyFont="1" applyFill="1" applyAlignment="1">
      <alignment wrapText="1"/>
    </xf>
    <xf numFmtId="0" fontId="2" fillId="0" borderId="0" xfId="0" applyFont="1" applyFill="1" applyAlignment="1">
      <alignment wrapText="1"/>
    </xf>
    <xf numFmtId="0" fontId="1" fillId="5" borderId="0" xfId="0" applyNumberFormat="1" applyFont="1" applyFill="1" applyAlignment="1" applyProtection="1">
      <alignment horizontal="center" vertical="center"/>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5" borderId="3" xfId="8"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xf>
    <xf numFmtId="0" fontId="3" fillId="0" borderId="9" xfId="0" applyNumberFormat="1" applyFont="1" applyFill="1" applyBorder="1" applyAlignment="1" applyProtection="1">
      <alignment horizontal="center" vertical="center"/>
    </xf>
    <xf numFmtId="0" fontId="3" fillId="0" borderId="13" xfId="0" applyNumberFormat="1" applyFont="1" applyFill="1" applyBorder="1" applyAlignment="1" applyProtection="1">
      <alignment horizontal="center" vertical="center"/>
    </xf>
    <xf numFmtId="0" fontId="3" fillId="5" borderId="12" xfId="8"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5" borderId="4" xfId="8"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9" borderId="2" xfId="0" applyFont="1" applyFill="1" applyBorder="1"/>
    <xf numFmtId="0" fontId="0" fillId="9" borderId="2" xfId="0" applyFill="1" applyBorder="1"/>
    <xf numFmtId="0" fontId="0" fillId="10" borderId="2" xfId="0" applyFill="1" applyBorder="1"/>
    <xf numFmtId="0" fontId="0" fillId="10" borderId="2" xfId="0" applyFont="1" applyFill="1" applyBorder="1"/>
    <xf numFmtId="0" fontId="0" fillId="0" borderId="2" xfId="0" applyBorder="1"/>
    <xf numFmtId="0" fontId="0" fillId="5" borderId="2" xfId="0" applyFont="1" applyFill="1" applyBorder="1"/>
    <xf numFmtId="0" fontId="0" fillId="0" borderId="2" xfId="0" applyFont="1" applyFill="1" applyBorder="1"/>
    <xf numFmtId="0" fontId="0" fillId="5" borderId="2" xfId="0" applyFill="1" applyBorder="1"/>
    <xf numFmtId="0" fontId="24" fillId="0" borderId="18" xfId="0" applyFont="1" applyBorder="1" applyAlignment="1">
      <alignment horizontal="left" wrapText="1"/>
    </xf>
    <xf numFmtId="0" fontId="24" fillId="0" borderId="0" xfId="0" applyFont="1" applyBorder="1" applyAlignment="1">
      <alignment horizontal="left" wrapText="1"/>
    </xf>
    <xf numFmtId="0" fontId="3" fillId="4"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5" borderId="2" xfId="8"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xf>
    <xf numFmtId="0" fontId="3" fillId="0" borderId="20"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2" fillId="0" borderId="1" xfId="0" applyFont="1" applyFill="1" applyBorder="1" applyAlignment="1">
      <alignment horizontal="center" wrapText="1"/>
    </xf>
    <xf numFmtId="0" fontId="3"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25" fillId="0" borderId="0" xfId="0" applyFont="1" applyFill="1"/>
    <xf numFmtId="0" fontId="3" fillId="0" borderId="0" xfId="0" applyFont="1" applyFill="1" applyAlignment="1">
      <alignment vertical="center"/>
    </xf>
    <xf numFmtId="0" fontId="3" fillId="0" borderId="0" xfId="0" applyFont="1" applyFill="1" applyAlignment="1"/>
    <xf numFmtId="0" fontId="0" fillId="0" borderId="0" xfId="0" applyFont="1" applyFill="1" applyAlignment="1"/>
    <xf numFmtId="49" fontId="26" fillId="5" borderId="0" xfId="0" applyNumberFormat="1" applyFont="1" applyFill="1" applyAlignment="1" applyProtection="1">
      <alignment horizontal="left" vertical="center"/>
    </xf>
    <xf numFmtId="0" fontId="27" fillId="0" borderId="0" xfId="0" applyNumberFormat="1" applyFont="1" applyFill="1" applyAlignment="1" applyProtection="1">
      <alignment horizontal="center" vertical="center"/>
    </xf>
    <xf numFmtId="0" fontId="0" fillId="0" borderId="0" xfId="0" applyFont="1" applyAlignment="1">
      <alignment horizontal="centerContinuous"/>
    </xf>
    <xf numFmtId="0" fontId="26" fillId="0" borderId="0" xfId="0" applyFont="1" applyAlignment="1">
      <alignment horizontal="center" vertical="center"/>
    </xf>
    <xf numFmtId="0" fontId="0" fillId="0" borderId="0" xfId="0" applyFont="1" applyAlignment="1">
      <alignment horizontal="center" vertical="center"/>
    </xf>
    <xf numFmtId="0" fontId="28" fillId="0" borderId="0" xfId="0" applyFont="1" applyFill="1" applyAlignment="1">
      <alignment horizontal="left" vertical="center"/>
    </xf>
    <xf numFmtId="0" fontId="26" fillId="0" borderId="0" xfId="0" applyFont="1" applyAlignment="1">
      <alignment horizontal="centerContinuous"/>
    </xf>
    <xf numFmtId="185" fontId="0" fillId="0" borderId="0" xfId="0" applyNumberFormat="1" applyFont="1" applyFill="1" applyAlignment="1" applyProtection="1"/>
    <xf numFmtId="185" fontId="0" fillId="11" borderId="0" xfId="0" applyNumberFormat="1" applyFont="1" applyFill="1" applyAlignment="1" applyProtection="1"/>
    <xf numFmtId="0" fontId="3" fillId="0" borderId="2" xfId="0" applyFont="1" applyBorder="1" applyAlignment="1">
      <alignment horizontal="center" vertical="center"/>
    </xf>
    <xf numFmtId="49" fontId="29" fillId="0" borderId="5" xfId="0" applyNumberFormat="1" applyFont="1" applyBorder="1" applyAlignment="1">
      <alignment horizontal="right" vertical="center"/>
    </xf>
    <xf numFmtId="180" fontId="1" fillId="0" borderId="0" xfId="0" applyNumberFormat="1" applyFont="1" applyFill="1" applyAlignment="1" applyProtection="1">
      <alignment horizontal="right"/>
    </xf>
    <xf numFmtId="180" fontId="3" fillId="4" borderId="1" xfId="0" applyNumberFormat="1" applyFont="1" applyFill="1" applyBorder="1" applyAlignment="1">
      <alignment horizontal="right" vertical="center"/>
    </xf>
    <xf numFmtId="180" fontId="3" fillId="0" borderId="3" xfId="0" applyNumberFormat="1" applyFont="1" applyBorder="1" applyAlignment="1">
      <alignment horizontal="right" vertical="center" wrapText="1"/>
    </xf>
    <xf numFmtId="180" fontId="3" fillId="0" borderId="4" xfId="0" applyNumberFormat="1" applyFont="1" applyBorder="1" applyAlignment="1">
      <alignment horizontal="right" vertical="center" wrapText="1"/>
    </xf>
    <xf numFmtId="0" fontId="2" fillId="0" borderId="13" xfId="0" applyFont="1" applyBorder="1" applyAlignment="1">
      <alignment vertical="center"/>
    </xf>
    <xf numFmtId="180" fontId="3" fillId="0" borderId="2" xfId="0" applyNumberFormat="1" applyFont="1" applyBorder="1" applyAlignment="1">
      <alignment horizontal="right" vertical="center"/>
    </xf>
    <xf numFmtId="49" fontId="9" fillId="0" borderId="13" xfId="0" applyNumberFormat="1" applyFont="1" applyBorder="1" applyAlignment="1">
      <alignment horizontal="center" vertical="center"/>
    </xf>
    <xf numFmtId="180" fontId="3" fillId="0" borderId="2" xfId="0" applyNumberFormat="1" applyFont="1" applyBorder="1" applyAlignment="1">
      <alignment horizontal="right"/>
    </xf>
    <xf numFmtId="0" fontId="3" fillId="0" borderId="2" xfId="0" applyFont="1" applyBorder="1"/>
    <xf numFmtId="0" fontId="0" fillId="9" borderId="2" xfId="0" applyFill="1" applyBorder="1" quotePrefix="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8E7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Q77"/>
  <sheetViews>
    <sheetView topLeftCell="A27" workbookViewId="0">
      <selection activeCell="A7" sqref="A7:J41"/>
    </sheetView>
  </sheetViews>
  <sheetFormatPr defaultColWidth="9" defaultRowHeight="12"/>
  <cols>
    <col min="1" max="1" width="20.5" style="2" customWidth="1"/>
    <col min="2" max="2" width="41.6666666666667" style="92" customWidth="1"/>
    <col min="3" max="5" width="5.5" style="2" customWidth="1"/>
    <col min="6" max="6" width="11.5" style="2" customWidth="1"/>
    <col min="7" max="7" width="11.1666666666667" style="2" customWidth="1"/>
    <col min="8" max="8" width="31.8333333333333" style="2" customWidth="1"/>
    <col min="9" max="9" width="5.83333333333333" style="2" customWidth="1"/>
    <col min="10" max="10" width="18.8333333333333" style="94" customWidth="1"/>
    <col min="11" max="11" width="11.3333333333333" style="95" customWidth="1"/>
    <col min="12" max="12" width="11.3333333333333" style="96" customWidth="1"/>
    <col min="13" max="16375" width="9.33333333333333" style="2"/>
  </cols>
  <sheetData>
    <row r="1" s="2" customFormat="1" ht="18" customHeight="1" spans="2:12">
      <c r="B1" s="97"/>
      <c r="C1" s="98"/>
      <c r="D1" s="98"/>
      <c r="E1" s="98"/>
      <c r="F1" s="98"/>
      <c r="G1" s="98"/>
      <c r="H1" s="98"/>
      <c r="I1" s="26"/>
      <c r="J1" s="94"/>
      <c r="K1" s="95"/>
      <c r="L1" s="96"/>
    </row>
    <row r="2" s="2" customFormat="1" ht="36.75" customHeight="1" spans="1:12">
      <c r="A2" s="1" t="s">
        <v>0</v>
      </c>
      <c r="B2" s="1"/>
      <c r="C2" s="1"/>
      <c r="D2" s="1"/>
      <c r="E2" s="1"/>
      <c r="F2" s="1"/>
      <c r="G2" s="1"/>
      <c r="H2" s="1"/>
      <c r="I2" s="1"/>
      <c r="J2" s="216"/>
      <c r="K2" s="95"/>
      <c r="L2" s="96"/>
    </row>
    <row r="3" s="2" customFormat="1" ht="18" customHeight="1" spans="2:12">
      <c r="B3" s="3"/>
      <c r="C3" s="4"/>
      <c r="D3" s="4"/>
      <c r="E3" s="4"/>
      <c r="F3" s="4"/>
      <c r="G3" s="4"/>
      <c r="H3" s="4"/>
      <c r="I3" s="52" t="s">
        <v>1</v>
      </c>
      <c r="J3" s="94"/>
      <c r="K3" s="95"/>
      <c r="L3" s="96"/>
    </row>
    <row r="4" s="89" customFormat="1" ht="21" customHeight="1" spans="1:12">
      <c r="A4" s="5" t="s">
        <v>2</v>
      </c>
      <c r="B4" s="5"/>
      <c r="C4" s="5"/>
      <c r="D4" s="5"/>
      <c r="E4" s="5"/>
      <c r="F4" s="5"/>
      <c r="G4" s="5"/>
      <c r="H4" s="5"/>
      <c r="I4" s="27"/>
      <c r="J4" s="217"/>
      <c r="K4" s="95"/>
      <c r="L4" s="96"/>
    </row>
    <row r="5" s="90" customFormat="1" ht="33" customHeight="1" spans="1:12">
      <c r="A5" s="6" t="s">
        <v>3</v>
      </c>
      <c r="B5" s="6" t="s">
        <v>4</v>
      </c>
      <c r="C5" s="8" t="s">
        <v>5</v>
      </c>
      <c r="D5" s="8"/>
      <c r="E5" s="8"/>
      <c r="F5" s="8"/>
      <c r="G5" s="9" t="s">
        <v>6</v>
      </c>
      <c r="H5" s="9" t="s">
        <v>7</v>
      </c>
      <c r="I5" s="53" t="s">
        <v>8</v>
      </c>
      <c r="J5" s="218" t="s">
        <v>9</v>
      </c>
      <c r="K5" s="139"/>
      <c r="L5" s="140"/>
    </row>
    <row r="6" s="90" customFormat="1" ht="60.75" customHeight="1" spans="1:12">
      <c r="A6" s="6"/>
      <c r="B6" s="6"/>
      <c r="C6" s="8" t="s">
        <v>10</v>
      </c>
      <c r="D6" s="8" t="s">
        <v>11</v>
      </c>
      <c r="E6" s="8" t="s">
        <v>12</v>
      </c>
      <c r="F6" s="11" t="s">
        <v>13</v>
      </c>
      <c r="G6" s="12"/>
      <c r="H6" s="12"/>
      <c r="I6" s="55"/>
      <c r="J6" s="219"/>
      <c r="K6" s="139"/>
      <c r="L6" s="140"/>
    </row>
    <row r="7" s="91" customFormat="1" ht="45.75" customHeight="1" spans="1:12">
      <c r="A7" s="43">
        <v>600601001</v>
      </c>
      <c r="B7" s="120" t="s">
        <v>14</v>
      </c>
      <c r="C7" s="15" t="s">
        <v>15</v>
      </c>
      <c r="D7" s="15"/>
      <c r="E7" s="15"/>
      <c r="F7" s="15"/>
      <c r="G7" s="15"/>
      <c r="H7" s="15"/>
      <c r="I7" s="15"/>
      <c r="J7" s="142">
        <f>SUM(J8:J41)</f>
        <v>27.0192185266667</v>
      </c>
      <c r="K7" s="143"/>
      <c r="L7" s="144"/>
    </row>
    <row r="8" s="89" customFormat="1" ht="23.25" customHeight="1" spans="1:173">
      <c r="A8" s="122">
        <v>600601001</v>
      </c>
      <c r="B8" s="120" t="s">
        <v>14</v>
      </c>
      <c r="C8" s="120" t="s">
        <v>16</v>
      </c>
      <c r="D8" s="120" t="s">
        <v>17</v>
      </c>
      <c r="E8" s="120" t="s">
        <v>18</v>
      </c>
      <c r="F8" s="120" t="s">
        <v>19</v>
      </c>
      <c r="G8" s="120" t="s">
        <v>20</v>
      </c>
      <c r="H8" s="120" t="s">
        <v>21</v>
      </c>
      <c r="I8" s="47"/>
      <c r="J8" s="145">
        <f>4553/10000*7</f>
        <v>3.1871</v>
      </c>
      <c r="K8" s="146" t="s">
        <v>22</v>
      </c>
      <c r="L8" s="147"/>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row>
    <row r="9" s="89" customFormat="1" ht="23.25" customHeight="1" spans="1:173">
      <c r="A9" s="122">
        <v>600601001</v>
      </c>
      <c r="B9" s="120" t="s">
        <v>14</v>
      </c>
      <c r="C9" s="120" t="s">
        <v>16</v>
      </c>
      <c r="D9" s="120" t="s">
        <v>17</v>
      </c>
      <c r="E9" s="120" t="s">
        <v>18</v>
      </c>
      <c r="F9" s="120" t="s">
        <v>19</v>
      </c>
      <c r="G9" s="120" t="s">
        <v>20</v>
      </c>
      <c r="H9" s="120" t="s">
        <v>23</v>
      </c>
      <c r="I9" s="47"/>
      <c r="J9" s="145">
        <f>3545/10000*7</f>
        <v>2.4815</v>
      </c>
      <c r="K9" s="149"/>
      <c r="L9" s="147"/>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8"/>
      <c r="EG9" s="148"/>
      <c r="EH9" s="148"/>
      <c r="EI9" s="148"/>
      <c r="EJ9" s="148"/>
      <c r="EK9" s="148"/>
      <c r="EL9" s="148"/>
      <c r="EM9" s="148"/>
      <c r="EN9" s="148"/>
      <c r="EO9" s="148"/>
      <c r="EP9" s="148"/>
      <c r="EQ9" s="148"/>
      <c r="ER9" s="148"/>
      <c r="ES9" s="148"/>
      <c r="ET9" s="148"/>
      <c r="EU9" s="148"/>
      <c r="EV9" s="148"/>
      <c r="EW9" s="148"/>
      <c r="EX9" s="148"/>
      <c r="EY9" s="148"/>
      <c r="EZ9" s="148"/>
      <c r="FA9" s="148"/>
      <c r="FB9" s="148"/>
      <c r="FC9" s="148"/>
      <c r="FD9" s="148"/>
      <c r="FE9" s="148"/>
      <c r="FF9" s="148"/>
      <c r="FG9" s="148"/>
      <c r="FH9" s="148"/>
      <c r="FI9" s="148"/>
      <c r="FJ9" s="148"/>
      <c r="FK9" s="148"/>
      <c r="FL9" s="148"/>
      <c r="FM9" s="148"/>
      <c r="FN9" s="148"/>
      <c r="FO9" s="148"/>
      <c r="FP9" s="148"/>
      <c r="FQ9" s="148"/>
    </row>
    <row r="10" s="89" customFormat="1" ht="23.25" customHeight="1" spans="1:173">
      <c r="A10" s="122">
        <v>600601001</v>
      </c>
      <c r="B10" s="120" t="s">
        <v>14</v>
      </c>
      <c r="C10" s="120" t="s">
        <v>16</v>
      </c>
      <c r="D10" s="120" t="s">
        <v>17</v>
      </c>
      <c r="E10" s="120" t="s">
        <v>18</v>
      </c>
      <c r="F10" s="120" t="s">
        <v>19</v>
      </c>
      <c r="G10" s="120" t="s">
        <v>20</v>
      </c>
      <c r="H10" s="120" t="s">
        <v>24</v>
      </c>
      <c r="I10" s="47"/>
      <c r="J10" s="145">
        <f>4553/10000</f>
        <v>0.4553</v>
      </c>
      <c r="K10" s="149"/>
      <c r="L10" s="147"/>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148"/>
      <c r="CI10" s="148"/>
      <c r="CJ10" s="148"/>
      <c r="CK10" s="148"/>
      <c r="CL10" s="148"/>
      <c r="CM10" s="148"/>
      <c r="CN10" s="148"/>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8"/>
      <c r="EG10" s="148"/>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row>
    <row r="11" s="89" customFormat="1" ht="23.25" customHeight="1" spans="1:173">
      <c r="A11" s="122">
        <v>600601001</v>
      </c>
      <c r="B11" s="120" t="s">
        <v>14</v>
      </c>
      <c r="C11" s="120" t="s">
        <v>16</v>
      </c>
      <c r="D11" s="120" t="s">
        <v>17</v>
      </c>
      <c r="E11" s="120" t="s">
        <v>18</v>
      </c>
      <c r="F11" s="120" t="s">
        <v>19</v>
      </c>
      <c r="G11" s="120" t="s">
        <v>20</v>
      </c>
      <c r="H11" s="120" t="s">
        <v>25</v>
      </c>
      <c r="I11" s="47"/>
      <c r="J11" s="145">
        <f>1050*1*7/10000</f>
        <v>0.735</v>
      </c>
      <c r="K11" s="150"/>
      <c r="L11" s="147"/>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8"/>
      <c r="EG11" s="148"/>
      <c r="EH11" s="148"/>
      <c r="EI11" s="148"/>
      <c r="EJ11" s="148"/>
      <c r="EK11" s="148"/>
      <c r="EL11" s="148"/>
      <c r="EM11" s="148"/>
      <c r="EN11" s="148"/>
      <c r="EO11" s="148"/>
      <c r="EP11" s="148"/>
      <c r="EQ11" s="148"/>
      <c r="ER11" s="148"/>
      <c r="ES11" s="148"/>
      <c r="ET11" s="148"/>
      <c r="EU11" s="148"/>
      <c r="EV11" s="148"/>
      <c r="EW11" s="148"/>
      <c r="EX11" s="148"/>
      <c r="EY11" s="148"/>
      <c r="EZ11" s="148"/>
      <c r="FA11" s="148"/>
      <c r="FB11" s="148"/>
      <c r="FC11" s="148"/>
      <c r="FD11" s="148"/>
      <c r="FE11" s="148"/>
      <c r="FF11" s="148"/>
      <c r="FG11" s="148"/>
      <c r="FH11" s="148"/>
      <c r="FI11" s="148"/>
      <c r="FJ11" s="148"/>
      <c r="FK11" s="148"/>
      <c r="FL11" s="148"/>
      <c r="FM11" s="148"/>
      <c r="FN11" s="148"/>
      <c r="FO11" s="148"/>
      <c r="FP11" s="148"/>
      <c r="FQ11" s="148"/>
    </row>
    <row r="12" s="89" customFormat="1" ht="23.25" customHeight="1" spans="1:173">
      <c r="A12" s="122">
        <v>600601001</v>
      </c>
      <c r="B12" s="120" t="s">
        <v>14</v>
      </c>
      <c r="C12" s="120" t="s">
        <v>16</v>
      </c>
      <c r="D12" s="120" t="s">
        <v>17</v>
      </c>
      <c r="E12" s="120" t="s">
        <v>18</v>
      </c>
      <c r="F12" s="120" t="s">
        <v>19</v>
      </c>
      <c r="G12" s="120" t="s">
        <v>20</v>
      </c>
      <c r="H12" s="120" t="s">
        <v>26</v>
      </c>
      <c r="I12" s="47"/>
      <c r="J12" s="145">
        <f>8477.42/10000/12*7</f>
        <v>0.494516166666667</v>
      </c>
      <c r="K12" s="150"/>
      <c r="L12" s="147"/>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c r="BQ12" s="148"/>
      <c r="BR12" s="148"/>
      <c r="BS12" s="148"/>
      <c r="BT12" s="148"/>
      <c r="BU12" s="148"/>
      <c r="BV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8"/>
      <c r="EG12" s="148"/>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row>
    <row r="13" s="89" customFormat="1" ht="23.25" customHeight="1" spans="1:173">
      <c r="A13" s="122">
        <v>600601001</v>
      </c>
      <c r="B13" s="120" t="s">
        <v>14</v>
      </c>
      <c r="C13" s="120" t="s">
        <v>16</v>
      </c>
      <c r="D13" s="120" t="s">
        <v>17</v>
      </c>
      <c r="E13" s="120" t="s">
        <v>18</v>
      </c>
      <c r="F13" s="120" t="s">
        <v>19</v>
      </c>
      <c r="G13" s="120" t="s">
        <v>27</v>
      </c>
      <c r="H13" s="120" t="s">
        <v>28</v>
      </c>
      <c r="I13" s="47"/>
      <c r="J13" s="145"/>
      <c r="K13" s="150"/>
      <c r="L13" s="147"/>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c r="BI13" s="148"/>
      <c r="BJ13" s="148"/>
      <c r="BK13" s="148"/>
      <c r="BL13" s="148"/>
      <c r="BM13" s="148"/>
      <c r="BN13" s="148"/>
      <c r="BO13" s="148"/>
      <c r="BP13" s="148"/>
      <c r="BQ13" s="148"/>
      <c r="BR13" s="148"/>
      <c r="BS13" s="148"/>
      <c r="BT13" s="148"/>
      <c r="BU13" s="148"/>
      <c r="BV13" s="148"/>
      <c r="BW13" s="148"/>
      <c r="BX13" s="148"/>
      <c r="BY13" s="148"/>
      <c r="BZ13" s="148"/>
      <c r="CA13" s="148"/>
      <c r="CB13" s="148"/>
      <c r="CC13" s="148"/>
      <c r="CD13" s="148"/>
      <c r="CE13" s="148"/>
      <c r="CF13" s="148"/>
      <c r="CG13" s="148"/>
      <c r="CH13" s="148"/>
      <c r="CI13" s="148"/>
      <c r="CJ13" s="148"/>
      <c r="CK13" s="148"/>
      <c r="CL13" s="148"/>
      <c r="CM13" s="148"/>
      <c r="CN13" s="148"/>
      <c r="CO13" s="148"/>
      <c r="CP13" s="148"/>
      <c r="CQ13" s="148"/>
      <c r="CR13" s="148"/>
      <c r="CS13" s="148"/>
      <c r="CT13" s="148"/>
      <c r="CU13" s="148"/>
      <c r="CV13" s="148"/>
      <c r="CW13" s="148"/>
      <c r="CX13" s="148"/>
      <c r="CY13" s="148"/>
      <c r="CZ13" s="148"/>
      <c r="DA13" s="148"/>
      <c r="DB13" s="148"/>
      <c r="DC13" s="148"/>
      <c r="DD13" s="148"/>
      <c r="DE13" s="148"/>
      <c r="DF13" s="148"/>
      <c r="DG13" s="148"/>
      <c r="DH13" s="148"/>
      <c r="DI13" s="148"/>
      <c r="DJ13" s="148"/>
      <c r="DK13" s="148"/>
      <c r="DL13" s="148"/>
      <c r="DM13" s="148"/>
      <c r="DN13" s="148"/>
      <c r="DO13" s="148"/>
      <c r="DP13" s="148"/>
      <c r="DQ13" s="148"/>
      <c r="DR13" s="148"/>
      <c r="DS13" s="148"/>
      <c r="DT13" s="148"/>
      <c r="DU13" s="148"/>
      <c r="DV13" s="148"/>
      <c r="DW13" s="148"/>
      <c r="DX13" s="148"/>
      <c r="DY13" s="148"/>
      <c r="DZ13" s="148"/>
      <c r="EA13" s="148"/>
      <c r="EB13" s="148"/>
      <c r="EC13" s="148"/>
      <c r="ED13" s="148"/>
      <c r="EE13" s="148"/>
      <c r="EF13" s="148"/>
      <c r="EG13" s="148"/>
      <c r="EH13" s="148"/>
      <c r="EI13" s="148"/>
      <c r="EJ13" s="148"/>
      <c r="EK13" s="148"/>
      <c r="EL13" s="148"/>
      <c r="EM13" s="148"/>
      <c r="EN13" s="148"/>
      <c r="EO13" s="148"/>
      <c r="EP13" s="148"/>
      <c r="EQ13" s="148"/>
      <c r="ER13" s="148"/>
      <c r="ES13" s="148"/>
      <c r="ET13" s="148"/>
      <c r="EU13" s="148"/>
      <c r="EV13" s="148"/>
      <c r="EW13" s="148"/>
      <c r="EX13" s="148"/>
      <c r="EY13" s="148"/>
      <c r="EZ13" s="148"/>
      <c r="FA13" s="148"/>
      <c r="FB13" s="148"/>
      <c r="FC13" s="148"/>
      <c r="FD13" s="148"/>
      <c r="FE13" s="148"/>
      <c r="FF13" s="148"/>
      <c r="FG13" s="148"/>
      <c r="FH13" s="148"/>
      <c r="FI13" s="148"/>
      <c r="FJ13" s="148"/>
      <c r="FK13" s="148"/>
      <c r="FL13" s="148"/>
      <c r="FM13" s="148"/>
      <c r="FN13" s="148"/>
      <c r="FO13" s="148"/>
      <c r="FP13" s="148"/>
      <c r="FQ13" s="148"/>
    </row>
    <row r="14" s="89" customFormat="1" ht="23.25" customHeight="1" spans="1:173">
      <c r="A14" s="122">
        <v>600601001</v>
      </c>
      <c r="B14" s="120" t="s">
        <v>14</v>
      </c>
      <c r="C14" s="120" t="s">
        <v>16</v>
      </c>
      <c r="D14" s="120" t="s">
        <v>17</v>
      </c>
      <c r="E14" s="120" t="s">
        <v>18</v>
      </c>
      <c r="F14" s="120" t="s">
        <v>19</v>
      </c>
      <c r="G14" s="120" t="s">
        <v>27</v>
      </c>
      <c r="H14" s="120" t="s">
        <v>28</v>
      </c>
      <c r="I14" s="47"/>
      <c r="J14" s="145"/>
      <c r="K14" s="150"/>
      <c r="L14" s="147"/>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row>
    <row r="15" s="89" customFormat="1" ht="23.25" customHeight="1" spans="1:173">
      <c r="A15" s="122">
        <v>600601001</v>
      </c>
      <c r="B15" s="120" t="s">
        <v>14</v>
      </c>
      <c r="C15" s="120" t="s">
        <v>16</v>
      </c>
      <c r="D15" s="120" t="s">
        <v>17</v>
      </c>
      <c r="E15" s="120" t="s">
        <v>18</v>
      </c>
      <c r="F15" s="120" t="s">
        <v>19</v>
      </c>
      <c r="G15" s="120" t="s">
        <v>29</v>
      </c>
      <c r="H15" s="120" t="s">
        <v>30</v>
      </c>
      <c r="I15" s="47"/>
      <c r="J15" s="145">
        <f>8477.42/10000*20%*7</f>
        <v>1.1868388</v>
      </c>
      <c r="K15" s="149"/>
      <c r="L15" s="147"/>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8"/>
      <c r="CW15" s="148"/>
      <c r="CX15" s="148"/>
      <c r="CY15" s="148"/>
      <c r="CZ15" s="148"/>
      <c r="DA15" s="148"/>
      <c r="DB15" s="148"/>
      <c r="DC15" s="148"/>
      <c r="DD15" s="148"/>
      <c r="DE15" s="148"/>
      <c r="DF15" s="148"/>
      <c r="DG15" s="148"/>
      <c r="DH15" s="148"/>
      <c r="DI15" s="148"/>
      <c r="DJ15" s="148"/>
      <c r="DK15" s="148"/>
      <c r="DL15" s="148"/>
      <c r="DM15" s="148"/>
      <c r="DN15" s="148"/>
      <c r="DO15" s="148"/>
      <c r="DP15" s="148"/>
      <c r="DQ15" s="148"/>
      <c r="DR15" s="148"/>
      <c r="DS15" s="148"/>
      <c r="DT15" s="148"/>
      <c r="DU15" s="148"/>
      <c r="DV15" s="148"/>
      <c r="DW15" s="148"/>
      <c r="DX15" s="148"/>
      <c r="DY15" s="148"/>
      <c r="DZ15" s="148"/>
      <c r="EA15" s="148"/>
      <c r="EB15" s="148"/>
      <c r="EC15" s="148"/>
      <c r="ED15" s="148"/>
      <c r="EE15" s="148"/>
      <c r="EF15" s="148"/>
      <c r="EG15" s="148"/>
      <c r="EH15" s="148"/>
      <c r="EI15" s="148"/>
      <c r="EJ15" s="148"/>
      <c r="EK15" s="148"/>
      <c r="EL15" s="148"/>
      <c r="EM15" s="148"/>
      <c r="EN15" s="148"/>
      <c r="EO15" s="148"/>
      <c r="EP15" s="148"/>
      <c r="EQ15" s="148"/>
      <c r="ER15" s="148"/>
      <c r="ES15" s="148"/>
      <c r="ET15" s="148"/>
      <c r="EU15" s="148"/>
      <c r="EV15" s="148"/>
      <c r="EW15" s="148"/>
      <c r="EX15" s="148"/>
      <c r="EY15" s="148"/>
      <c r="EZ15" s="148"/>
      <c r="FA15" s="148"/>
      <c r="FB15" s="148"/>
      <c r="FC15" s="148"/>
      <c r="FD15" s="148"/>
      <c r="FE15" s="148"/>
      <c r="FF15" s="148"/>
      <c r="FG15" s="148"/>
      <c r="FH15" s="148"/>
      <c r="FI15" s="148"/>
      <c r="FJ15" s="148"/>
      <c r="FK15" s="148"/>
      <c r="FL15" s="148"/>
      <c r="FM15" s="148"/>
      <c r="FN15" s="148"/>
      <c r="FO15" s="148"/>
      <c r="FP15" s="148"/>
      <c r="FQ15" s="148"/>
    </row>
    <row r="16" s="89" customFormat="1" ht="23.25" customHeight="1" spans="1:173">
      <c r="A16" s="122">
        <v>600601001</v>
      </c>
      <c r="B16" s="120" t="s">
        <v>14</v>
      </c>
      <c r="C16" s="120" t="s">
        <v>16</v>
      </c>
      <c r="D16" s="120" t="s">
        <v>17</v>
      </c>
      <c r="E16" s="120" t="s">
        <v>18</v>
      </c>
      <c r="F16" s="120" t="s">
        <v>19</v>
      </c>
      <c r="G16" s="120" t="s">
        <v>29</v>
      </c>
      <c r="H16" s="120" t="s">
        <v>31</v>
      </c>
      <c r="I16" s="47"/>
      <c r="J16" s="145">
        <f>8477.42/10000*7*9%</f>
        <v>0.53407746</v>
      </c>
      <c r="K16" s="149"/>
      <c r="L16" s="147"/>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8"/>
      <c r="CW16" s="148"/>
      <c r="CX16" s="148"/>
      <c r="CY16" s="148"/>
      <c r="CZ16" s="148"/>
      <c r="DA16" s="148"/>
      <c r="DB16" s="148"/>
      <c r="DC16" s="148"/>
      <c r="DD16" s="148"/>
      <c r="DE16" s="148"/>
      <c r="DF16" s="148"/>
      <c r="DG16" s="148"/>
      <c r="DH16" s="148"/>
      <c r="DI16" s="148"/>
      <c r="DJ16" s="148"/>
      <c r="DK16" s="148"/>
      <c r="DL16" s="148"/>
      <c r="DM16" s="148"/>
      <c r="DN16" s="148"/>
      <c r="DO16" s="148"/>
      <c r="DP16" s="148"/>
      <c r="DQ16" s="148"/>
      <c r="DR16" s="148"/>
      <c r="DS16" s="148"/>
      <c r="DT16" s="148"/>
      <c r="DU16" s="148"/>
      <c r="DV16" s="148"/>
      <c r="DW16" s="148"/>
      <c r="DX16" s="148"/>
      <c r="DY16" s="148"/>
      <c r="DZ16" s="148"/>
      <c r="EA16" s="148"/>
      <c r="EB16" s="148"/>
      <c r="EC16" s="148"/>
      <c r="ED16" s="148"/>
      <c r="EE16" s="148"/>
      <c r="EF16" s="148"/>
      <c r="EG16" s="148"/>
      <c r="EH16" s="148"/>
      <c r="EI16" s="148"/>
      <c r="EJ16" s="148"/>
      <c r="EK16" s="148"/>
      <c r="EL16" s="148"/>
      <c r="EM16" s="148"/>
      <c r="EN16" s="148"/>
      <c r="EO16" s="148"/>
      <c r="EP16" s="148"/>
      <c r="EQ16" s="148"/>
      <c r="ER16" s="148"/>
      <c r="ES16" s="148"/>
      <c r="ET16" s="148"/>
      <c r="EU16" s="148"/>
      <c r="EV16" s="148"/>
      <c r="EW16" s="148"/>
      <c r="EX16" s="148"/>
      <c r="EY16" s="148"/>
      <c r="EZ16" s="148"/>
      <c r="FA16" s="148"/>
      <c r="FB16" s="148"/>
      <c r="FC16" s="148"/>
      <c r="FD16" s="148"/>
      <c r="FE16" s="148"/>
      <c r="FF16" s="148"/>
      <c r="FG16" s="148"/>
      <c r="FH16" s="148"/>
      <c r="FI16" s="148"/>
      <c r="FJ16" s="148"/>
      <c r="FK16" s="148"/>
      <c r="FL16" s="148"/>
      <c r="FM16" s="148"/>
      <c r="FN16" s="148"/>
      <c r="FO16" s="148"/>
      <c r="FP16" s="148"/>
      <c r="FQ16" s="148"/>
    </row>
    <row r="17" s="89" customFormat="1" ht="23.25" customHeight="1" spans="1:173">
      <c r="A17" s="122">
        <v>600601001</v>
      </c>
      <c r="B17" s="120" t="s">
        <v>14</v>
      </c>
      <c r="C17" s="120" t="s">
        <v>16</v>
      </c>
      <c r="D17" s="120" t="s">
        <v>17</v>
      </c>
      <c r="E17" s="120" t="s">
        <v>18</v>
      </c>
      <c r="F17" s="120" t="s">
        <v>19</v>
      </c>
      <c r="G17" s="120" t="s">
        <v>29</v>
      </c>
      <c r="H17" s="120" t="s">
        <v>32</v>
      </c>
      <c r="I17" s="47"/>
      <c r="J17" s="145">
        <f>8477.42/10000*7*7%</f>
        <v>0.41539358</v>
      </c>
      <c r="K17" s="149"/>
      <c r="L17" s="147"/>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c r="BP17" s="148"/>
      <c r="BQ17" s="148"/>
      <c r="BR17" s="148"/>
      <c r="BS17" s="148"/>
      <c r="BT17" s="148"/>
      <c r="BU17" s="148"/>
      <c r="BV17" s="148"/>
      <c r="BW17" s="148"/>
      <c r="BX17" s="148"/>
      <c r="BY17" s="148"/>
      <c r="BZ17" s="148"/>
      <c r="CA17" s="148"/>
      <c r="CB17" s="148"/>
      <c r="CC17" s="148"/>
      <c r="CD17" s="148"/>
      <c r="CE17" s="148"/>
      <c r="CF17" s="148"/>
      <c r="CG17" s="148"/>
      <c r="CH17" s="148"/>
      <c r="CI17" s="148"/>
      <c r="CJ17" s="148"/>
      <c r="CK17" s="148"/>
      <c r="CL17" s="148"/>
      <c r="CM17" s="148"/>
      <c r="CN17" s="148"/>
      <c r="CO17" s="148"/>
      <c r="CP17" s="148"/>
      <c r="CQ17" s="148"/>
      <c r="CR17" s="148"/>
      <c r="CS17" s="148"/>
      <c r="CT17" s="148"/>
      <c r="CU17" s="148"/>
      <c r="CV17" s="148"/>
      <c r="CW17" s="148"/>
      <c r="CX17" s="148"/>
      <c r="CY17" s="148"/>
      <c r="CZ17" s="148"/>
      <c r="DA17" s="148"/>
      <c r="DB17" s="148"/>
      <c r="DC17" s="148"/>
      <c r="DD17" s="148"/>
      <c r="DE17" s="148"/>
      <c r="DF17" s="148"/>
      <c r="DG17" s="148"/>
      <c r="DH17" s="148"/>
      <c r="DI17" s="148"/>
      <c r="DJ17" s="148"/>
      <c r="DK17" s="148"/>
      <c r="DL17" s="148"/>
      <c r="DM17" s="148"/>
      <c r="DN17" s="148"/>
      <c r="DO17" s="148"/>
      <c r="DP17" s="148"/>
      <c r="DQ17" s="148"/>
      <c r="DR17" s="148"/>
      <c r="DS17" s="148"/>
      <c r="DT17" s="148"/>
      <c r="DU17" s="148"/>
      <c r="DV17" s="148"/>
      <c r="DW17" s="148"/>
      <c r="DX17" s="148"/>
      <c r="DY17" s="148"/>
      <c r="DZ17" s="148"/>
      <c r="EA17" s="148"/>
      <c r="EB17" s="148"/>
      <c r="EC17" s="148"/>
      <c r="ED17" s="148"/>
      <c r="EE17" s="148"/>
      <c r="EF17" s="148"/>
      <c r="EG17" s="148"/>
      <c r="EH17" s="148"/>
      <c r="EI17" s="148"/>
      <c r="EJ17" s="148"/>
      <c r="EK17" s="148"/>
      <c r="EL17" s="148"/>
      <c r="EM17" s="148"/>
      <c r="EN17" s="148"/>
      <c r="EO17" s="148"/>
      <c r="EP17" s="148"/>
      <c r="EQ17" s="148"/>
      <c r="ER17" s="148"/>
      <c r="ES17" s="148"/>
      <c r="ET17" s="148"/>
      <c r="EU17" s="148"/>
      <c r="EV17" s="148"/>
      <c r="EW17" s="148"/>
      <c r="EX17" s="148"/>
      <c r="EY17" s="148"/>
      <c r="EZ17" s="148"/>
      <c r="FA17" s="148"/>
      <c r="FB17" s="148"/>
      <c r="FC17" s="148"/>
      <c r="FD17" s="148"/>
      <c r="FE17" s="148"/>
      <c r="FF17" s="148"/>
      <c r="FG17" s="148"/>
      <c r="FH17" s="148"/>
      <c r="FI17" s="148"/>
      <c r="FJ17" s="148"/>
      <c r="FK17" s="148"/>
      <c r="FL17" s="148"/>
      <c r="FM17" s="148"/>
      <c r="FN17" s="148"/>
      <c r="FO17" s="148"/>
      <c r="FP17" s="148"/>
      <c r="FQ17" s="148"/>
    </row>
    <row r="18" s="89" customFormat="1" ht="23.25" customHeight="1" spans="1:173">
      <c r="A18" s="122">
        <v>600601001</v>
      </c>
      <c r="B18" s="120" t="s">
        <v>14</v>
      </c>
      <c r="C18" s="120" t="s">
        <v>16</v>
      </c>
      <c r="D18" s="120" t="s">
        <v>17</v>
      </c>
      <c r="E18" s="120" t="s">
        <v>18</v>
      </c>
      <c r="F18" s="120" t="s">
        <v>19</v>
      </c>
      <c r="G18" s="120" t="s">
        <v>29</v>
      </c>
      <c r="H18" s="120" t="s">
        <v>33</v>
      </c>
      <c r="I18" s="47"/>
      <c r="J18" s="145">
        <f>4932.42/10000*7*0.5%</f>
        <v>0.01726347</v>
      </c>
      <c r="K18" s="149"/>
      <c r="L18" s="147"/>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c r="CI18" s="148"/>
      <c r="CJ18" s="148"/>
      <c r="CK18" s="148"/>
      <c r="CL18" s="148"/>
      <c r="CM18" s="148"/>
      <c r="CN18" s="148"/>
      <c r="CO18" s="148"/>
      <c r="CP18" s="148"/>
      <c r="CQ18" s="148"/>
      <c r="CR18" s="148"/>
      <c r="CS18" s="148"/>
      <c r="CT18" s="148"/>
      <c r="CU18" s="148"/>
      <c r="CV18" s="148"/>
      <c r="CW18" s="148"/>
      <c r="CX18" s="148"/>
      <c r="CY18" s="148"/>
      <c r="CZ18" s="148"/>
      <c r="DA18" s="148"/>
      <c r="DB18" s="148"/>
      <c r="DC18" s="148"/>
      <c r="DD18" s="148"/>
      <c r="DE18" s="148"/>
      <c r="DF18" s="148"/>
      <c r="DG18" s="148"/>
      <c r="DH18" s="148"/>
      <c r="DI18" s="148"/>
      <c r="DJ18" s="148"/>
      <c r="DK18" s="148"/>
      <c r="DL18" s="148"/>
      <c r="DM18" s="148"/>
      <c r="DN18" s="148"/>
      <c r="DO18" s="148"/>
      <c r="DP18" s="148"/>
      <c r="DQ18" s="148"/>
      <c r="DR18" s="148"/>
      <c r="DS18" s="148"/>
      <c r="DT18" s="148"/>
      <c r="DU18" s="148"/>
      <c r="DV18" s="148"/>
      <c r="DW18" s="148"/>
      <c r="DX18" s="148"/>
      <c r="DY18" s="148"/>
      <c r="DZ18" s="148"/>
      <c r="EA18" s="148"/>
      <c r="EB18" s="148"/>
      <c r="EC18" s="148"/>
      <c r="ED18" s="148"/>
      <c r="EE18" s="148"/>
      <c r="EF18" s="148"/>
      <c r="EG18" s="148"/>
      <c r="EH18" s="148"/>
      <c r="EI18" s="148"/>
      <c r="EJ18" s="148"/>
      <c r="EK18" s="148"/>
      <c r="EL18" s="148"/>
      <c r="EM18" s="148"/>
      <c r="EN18" s="148"/>
      <c r="EO18" s="148"/>
      <c r="EP18" s="148"/>
      <c r="EQ18" s="148"/>
      <c r="ER18" s="148"/>
      <c r="ES18" s="148"/>
      <c r="ET18" s="148"/>
      <c r="EU18" s="148"/>
      <c r="EV18" s="148"/>
      <c r="EW18" s="148"/>
      <c r="EX18" s="148"/>
      <c r="EY18" s="148"/>
      <c r="EZ18" s="148"/>
      <c r="FA18" s="148"/>
      <c r="FB18" s="148"/>
      <c r="FC18" s="148"/>
      <c r="FD18" s="148"/>
      <c r="FE18" s="148"/>
      <c r="FF18" s="148"/>
      <c r="FG18" s="148"/>
      <c r="FH18" s="148"/>
      <c r="FI18" s="148"/>
      <c r="FJ18" s="148"/>
      <c r="FK18" s="148"/>
      <c r="FL18" s="148"/>
      <c r="FM18" s="148"/>
      <c r="FN18" s="148"/>
      <c r="FO18" s="148"/>
      <c r="FP18" s="148"/>
      <c r="FQ18" s="148"/>
    </row>
    <row r="19" s="89" customFormat="1" ht="23.25" customHeight="1" spans="1:173">
      <c r="A19" s="122">
        <v>600601001</v>
      </c>
      <c r="B19" s="120" t="s">
        <v>14</v>
      </c>
      <c r="C19" s="120" t="s">
        <v>16</v>
      </c>
      <c r="D19" s="120" t="s">
        <v>17</v>
      </c>
      <c r="E19" s="120" t="s">
        <v>18</v>
      </c>
      <c r="F19" s="120" t="s">
        <v>19</v>
      </c>
      <c r="G19" s="120" t="s">
        <v>34</v>
      </c>
      <c r="H19" s="120" t="s">
        <v>35</v>
      </c>
      <c r="I19" s="47"/>
      <c r="J19" s="151">
        <v>0.15</v>
      </c>
      <c r="K19" s="149"/>
      <c r="L19" s="147"/>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c r="BL19" s="148"/>
      <c r="BM19" s="148"/>
      <c r="BN19" s="148"/>
      <c r="BO19" s="148"/>
      <c r="BP19" s="148"/>
      <c r="BQ19" s="148"/>
      <c r="BR19" s="148"/>
      <c r="BS19" s="148"/>
      <c r="BT19" s="148"/>
      <c r="BU19" s="148"/>
      <c r="BV19" s="148"/>
      <c r="BW19" s="148"/>
      <c r="BX19" s="148"/>
      <c r="BY19" s="148"/>
      <c r="BZ19" s="148"/>
      <c r="CA19" s="148"/>
      <c r="CB19" s="148"/>
      <c r="CC19" s="148"/>
      <c r="CD19" s="148"/>
      <c r="CE19" s="148"/>
      <c r="CF19" s="148"/>
      <c r="CG19" s="148"/>
      <c r="CH19" s="148"/>
      <c r="CI19" s="148"/>
      <c r="CJ19" s="148"/>
      <c r="CK19" s="148"/>
      <c r="CL19" s="148"/>
      <c r="CM19" s="148"/>
      <c r="CN19" s="148"/>
      <c r="CO19" s="148"/>
      <c r="CP19" s="148"/>
      <c r="CQ19" s="148"/>
      <c r="CR19" s="148"/>
      <c r="CS19" s="148"/>
      <c r="CT19" s="148"/>
      <c r="CU19" s="148"/>
      <c r="CV19" s="148"/>
      <c r="CW19" s="148"/>
      <c r="CX19" s="148"/>
      <c r="CY19" s="148"/>
      <c r="CZ19" s="148"/>
      <c r="DA19" s="148"/>
      <c r="DB19" s="148"/>
      <c r="DC19" s="148"/>
      <c r="DD19" s="148"/>
      <c r="DE19" s="148"/>
      <c r="DF19" s="148"/>
      <c r="DG19" s="148"/>
      <c r="DH19" s="148"/>
      <c r="DI19" s="148"/>
      <c r="DJ19" s="148"/>
      <c r="DK19" s="148"/>
      <c r="DL19" s="148"/>
      <c r="DM19" s="148"/>
      <c r="DN19" s="148"/>
      <c r="DO19" s="148"/>
      <c r="DP19" s="148"/>
      <c r="DQ19" s="148"/>
      <c r="DR19" s="148"/>
      <c r="DS19" s="148"/>
      <c r="DT19" s="148"/>
      <c r="DU19" s="148"/>
      <c r="DV19" s="148"/>
      <c r="DW19" s="148"/>
      <c r="DX19" s="148"/>
      <c r="DY19" s="148"/>
      <c r="DZ19" s="148"/>
      <c r="EA19" s="148"/>
      <c r="EB19" s="148"/>
      <c r="EC19" s="148"/>
      <c r="ED19" s="148"/>
      <c r="EE19" s="148"/>
      <c r="EF19" s="148"/>
      <c r="EG19" s="148"/>
      <c r="EH19" s="148"/>
      <c r="EI19" s="148"/>
      <c r="EJ19" s="148"/>
      <c r="EK19" s="148"/>
      <c r="EL19" s="148"/>
      <c r="EM19" s="148"/>
      <c r="EN19" s="148"/>
      <c r="EO19" s="148"/>
      <c r="EP19" s="148"/>
      <c r="EQ19" s="148"/>
      <c r="ER19" s="148"/>
      <c r="ES19" s="148"/>
      <c r="ET19" s="148"/>
      <c r="EU19" s="148"/>
      <c r="EV19" s="148"/>
      <c r="EW19" s="148"/>
      <c r="EX19" s="148"/>
      <c r="EY19" s="148"/>
      <c r="EZ19" s="148"/>
      <c r="FA19" s="148"/>
      <c r="FB19" s="148"/>
      <c r="FC19" s="148"/>
      <c r="FD19" s="148"/>
      <c r="FE19" s="148"/>
      <c r="FF19" s="148"/>
      <c r="FG19" s="148"/>
      <c r="FH19" s="148"/>
      <c r="FI19" s="148"/>
      <c r="FJ19" s="148"/>
      <c r="FK19" s="148"/>
      <c r="FL19" s="148"/>
      <c r="FM19" s="148"/>
      <c r="FN19" s="148"/>
      <c r="FO19" s="148"/>
      <c r="FP19" s="148"/>
      <c r="FQ19" s="148"/>
    </row>
    <row r="20" s="89" customFormat="1" ht="23.25" customHeight="1" spans="1:173">
      <c r="A20" s="122">
        <v>600601001</v>
      </c>
      <c r="B20" s="120" t="s">
        <v>14</v>
      </c>
      <c r="C20" s="120" t="s">
        <v>16</v>
      </c>
      <c r="D20" s="120" t="s">
        <v>17</v>
      </c>
      <c r="E20" s="120" t="s">
        <v>18</v>
      </c>
      <c r="F20" s="120" t="s">
        <v>19</v>
      </c>
      <c r="G20" s="120" t="s">
        <v>34</v>
      </c>
      <c r="H20" s="120" t="s">
        <v>36</v>
      </c>
      <c r="I20" s="47"/>
      <c r="J20" s="152"/>
      <c r="K20" s="149"/>
      <c r="L20" s="147"/>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8"/>
      <c r="FA20" s="148"/>
      <c r="FB20" s="148"/>
      <c r="FC20" s="148"/>
      <c r="FD20" s="148"/>
      <c r="FE20" s="148"/>
      <c r="FF20" s="148"/>
      <c r="FG20" s="148"/>
      <c r="FH20" s="148"/>
      <c r="FI20" s="148"/>
      <c r="FJ20" s="148"/>
      <c r="FK20" s="148"/>
      <c r="FL20" s="148"/>
      <c r="FM20" s="148"/>
      <c r="FN20" s="148"/>
      <c r="FO20" s="148"/>
      <c r="FP20" s="148"/>
      <c r="FQ20" s="148"/>
    </row>
    <row r="21" s="89" customFormat="1" ht="23.25" customHeight="1" spans="1:173">
      <c r="A21" s="122">
        <v>600601001</v>
      </c>
      <c r="B21" s="120" t="s">
        <v>14</v>
      </c>
      <c r="C21" s="120" t="s">
        <v>16</v>
      </c>
      <c r="D21" s="120" t="s">
        <v>17</v>
      </c>
      <c r="E21" s="120" t="s">
        <v>18</v>
      </c>
      <c r="F21" s="120" t="s">
        <v>19</v>
      </c>
      <c r="G21" s="120" t="s">
        <v>34</v>
      </c>
      <c r="H21" s="120" t="s">
        <v>37</v>
      </c>
      <c r="I21" s="47"/>
      <c r="J21" s="152"/>
      <c r="K21" s="149"/>
      <c r="L21" s="147"/>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c r="CI21" s="148"/>
      <c r="CJ21" s="148"/>
      <c r="CK21" s="148"/>
      <c r="CL21" s="148"/>
      <c r="CM21" s="148"/>
      <c r="CN21" s="148"/>
      <c r="CO21" s="148"/>
      <c r="CP21" s="148"/>
      <c r="CQ21" s="148"/>
      <c r="CR21" s="148"/>
      <c r="CS21" s="148"/>
      <c r="CT21" s="148"/>
      <c r="CU21" s="148"/>
      <c r="CV21" s="148"/>
      <c r="CW21" s="148"/>
      <c r="CX21" s="148"/>
      <c r="CY21" s="148"/>
      <c r="CZ21" s="148"/>
      <c r="DA21" s="148"/>
      <c r="DB21" s="148"/>
      <c r="DC21" s="148"/>
      <c r="DD21" s="148"/>
      <c r="DE21" s="148"/>
      <c r="DF21" s="148"/>
      <c r="DG21" s="148"/>
      <c r="DH21" s="148"/>
      <c r="DI21" s="148"/>
      <c r="DJ21" s="148"/>
      <c r="DK21" s="148"/>
      <c r="DL21" s="148"/>
      <c r="DM21" s="148"/>
      <c r="DN21" s="148"/>
      <c r="DO21" s="148"/>
      <c r="DP21" s="148"/>
      <c r="DQ21" s="148"/>
      <c r="DR21" s="148"/>
      <c r="DS21" s="148"/>
      <c r="DT21" s="148"/>
      <c r="DU21" s="148"/>
      <c r="DV21" s="148"/>
      <c r="DW21" s="148"/>
      <c r="DX21" s="148"/>
      <c r="DY21" s="148"/>
      <c r="DZ21" s="148"/>
      <c r="EA21" s="148"/>
      <c r="EB21" s="148"/>
      <c r="EC21" s="148"/>
      <c r="ED21" s="148"/>
      <c r="EE21" s="148"/>
      <c r="EF21" s="148"/>
      <c r="EG21" s="148"/>
      <c r="EH21" s="148"/>
      <c r="EI21" s="148"/>
      <c r="EJ21" s="148"/>
      <c r="EK21" s="148"/>
      <c r="EL21" s="148"/>
      <c r="EM21" s="148"/>
      <c r="EN21" s="148"/>
      <c r="EO21" s="148"/>
      <c r="EP21" s="148"/>
      <c r="EQ21" s="148"/>
      <c r="ER21" s="148"/>
      <c r="ES21" s="148"/>
      <c r="ET21" s="148"/>
      <c r="EU21" s="148"/>
      <c r="EV21" s="148"/>
      <c r="EW21" s="148"/>
      <c r="EX21" s="148"/>
      <c r="EY21" s="148"/>
      <c r="EZ21" s="148"/>
      <c r="FA21" s="148"/>
      <c r="FB21" s="148"/>
      <c r="FC21" s="148"/>
      <c r="FD21" s="148"/>
      <c r="FE21" s="148"/>
      <c r="FF21" s="148"/>
      <c r="FG21" s="148"/>
      <c r="FH21" s="148"/>
      <c r="FI21" s="148"/>
      <c r="FJ21" s="148"/>
      <c r="FK21" s="148"/>
      <c r="FL21" s="148"/>
      <c r="FM21" s="148"/>
      <c r="FN21" s="148"/>
      <c r="FO21" s="148"/>
      <c r="FP21" s="148"/>
      <c r="FQ21" s="148"/>
    </row>
    <row r="22" s="89" customFormat="1" ht="23.25" customHeight="1" spans="1:173">
      <c r="A22" s="122">
        <v>600601001</v>
      </c>
      <c r="B22" s="120" t="s">
        <v>14</v>
      </c>
      <c r="C22" s="120" t="s">
        <v>16</v>
      </c>
      <c r="D22" s="120" t="s">
        <v>17</v>
      </c>
      <c r="E22" s="120" t="s">
        <v>18</v>
      </c>
      <c r="F22" s="120" t="s">
        <v>19</v>
      </c>
      <c r="G22" s="120" t="s">
        <v>34</v>
      </c>
      <c r="H22" s="120" t="s">
        <v>38</v>
      </c>
      <c r="I22" s="47"/>
      <c r="J22" s="151">
        <f>600/12*1/10000*7</f>
        <v>0.035</v>
      </c>
      <c r="K22" s="149"/>
      <c r="L22" s="147"/>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c r="BN22" s="148"/>
      <c r="BO22" s="148"/>
      <c r="BP22" s="148"/>
      <c r="BQ22" s="148"/>
      <c r="BR22" s="148"/>
      <c r="BS22" s="148"/>
      <c r="BT22" s="148"/>
      <c r="BU22" s="148"/>
      <c r="BV22" s="148"/>
      <c r="BW22" s="148"/>
      <c r="BX22" s="148"/>
      <c r="BY22" s="148"/>
      <c r="BZ22" s="148"/>
      <c r="CA22" s="148"/>
      <c r="CB22" s="148"/>
      <c r="CC22" s="148"/>
      <c r="CD22" s="148"/>
      <c r="CE22" s="148"/>
      <c r="CF22" s="148"/>
      <c r="CG22" s="148"/>
      <c r="CH22" s="148"/>
      <c r="CI22" s="148"/>
      <c r="CJ22" s="148"/>
      <c r="CK22" s="148"/>
      <c r="CL22" s="148"/>
      <c r="CM22" s="148"/>
      <c r="CN22" s="148"/>
      <c r="CO22" s="148"/>
      <c r="CP22" s="148"/>
      <c r="CQ22" s="148"/>
      <c r="CR22" s="148"/>
      <c r="CS22" s="148"/>
      <c r="CT22" s="148"/>
      <c r="CU22" s="148"/>
      <c r="CV22" s="148"/>
      <c r="CW22" s="148"/>
      <c r="CX22" s="148"/>
      <c r="CY22" s="148"/>
      <c r="CZ22" s="148"/>
      <c r="DA22" s="148"/>
      <c r="DB22" s="148"/>
      <c r="DC22" s="148"/>
      <c r="DD22" s="148"/>
      <c r="DE22" s="148"/>
      <c r="DF22" s="148"/>
      <c r="DG22" s="148"/>
      <c r="DH22" s="148"/>
      <c r="DI22" s="148"/>
      <c r="DJ22" s="148"/>
      <c r="DK22" s="148"/>
      <c r="DL22" s="148"/>
      <c r="DM22" s="148"/>
      <c r="DN22" s="148"/>
      <c r="DO22" s="148"/>
      <c r="DP22" s="148"/>
      <c r="DQ22" s="148"/>
      <c r="DR22" s="148"/>
      <c r="DS22" s="148"/>
      <c r="DT22" s="148"/>
      <c r="DU22" s="148"/>
      <c r="DV22" s="148"/>
      <c r="DW22" s="148"/>
      <c r="DX22" s="148"/>
      <c r="DY22" s="148"/>
      <c r="DZ22" s="148"/>
      <c r="EA22" s="148"/>
      <c r="EB22" s="148"/>
      <c r="EC22" s="148"/>
      <c r="ED22" s="148"/>
      <c r="EE22" s="148"/>
      <c r="EF22" s="148"/>
      <c r="EG22" s="148"/>
      <c r="EH22" s="148"/>
      <c r="EI22" s="148"/>
      <c r="EJ22" s="148"/>
      <c r="EK22" s="148"/>
      <c r="EL22" s="148"/>
      <c r="EM22" s="148"/>
      <c r="EN22" s="148"/>
      <c r="EO22" s="148"/>
      <c r="EP22" s="148"/>
      <c r="EQ22" s="148"/>
      <c r="ER22" s="148"/>
      <c r="ES22" s="148"/>
      <c r="ET22" s="148"/>
      <c r="EU22" s="148"/>
      <c r="EV22" s="148"/>
      <c r="EW22" s="148"/>
      <c r="EX22" s="148"/>
      <c r="EY22" s="148"/>
      <c r="EZ22" s="148"/>
      <c r="FA22" s="148"/>
      <c r="FB22" s="148"/>
      <c r="FC22" s="148"/>
      <c r="FD22" s="148"/>
      <c r="FE22" s="148"/>
      <c r="FF22" s="148"/>
      <c r="FG22" s="148"/>
      <c r="FH22" s="148"/>
      <c r="FI22" s="148"/>
      <c r="FJ22" s="148"/>
      <c r="FK22" s="148"/>
      <c r="FL22" s="148"/>
      <c r="FM22" s="148"/>
      <c r="FN22" s="148"/>
      <c r="FO22" s="148"/>
      <c r="FP22" s="148"/>
      <c r="FQ22" s="148"/>
    </row>
    <row r="23" s="89" customFormat="1" ht="23.25" customHeight="1" spans="1:173">
      <c r="A23" s="122">
        <v>600601001</v>
      </c>
      <c r="B23" s="120" t="s">
        <v>14</v>
      </c>
      <c r="C23" s="120" t="s">
        <v>16</v>
      </c>
      <c r="D23" s="120" t="s">
        <v>17</v>
      </c>
      <c r="E23" s="120" t="s">
        <v>18</v>
      </c>
      <c r="F23" s="120" t="s">
        <v>19</v>
      </c>
      <c r="G23" s="120" t="s">
        <v>34</v>
      </c>
      <c r="H23" s="120" t="s">
        <v>39</v>
      </c>
      <c r="I23" s="47"/>
      <c r="J23" s="151">
        <f>800/12*1/10000*7</f>
        <v>0.0466666666666667</v>
      </c>
      <c r="K23" s="149"/>
      <c r="L23" s="147"/>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148"/>
      <c r="EM23" s="148"/>
      <c r="EN23" s="148"/>
      <c r="EO23" s="148"/>
      <c r="EP23" s="148"/>
      <c r="EQ23" s="148"/>
      <c r="ER23" s="148"/>
      <c r="ES23" s="148"/>
      <c r="ET23" s="148"/>
      <c r="EU23" s="148"/>
      <c r="EV23" s="148"/>
      <c r="EW23" s="148"/>
      <c r="EX23" s="148"/>
      <c r="EY23" s="148"/>
      <c r="EZ23" s="148"/>
      <c r="FA23" s="148"/>
      <c r="FB23" s="148"/>
      <c r="FC23" s="148"/>
      <c r="FD23" s="148"/>
      <c r="FE23" s="148"/>
      <c r="FF23" s="148"/>
      <c r="FG23" s="148"/>
      <c r="FH23" s="148"/>
      <c r="FI23" s="148"/>
      <c r="FJ23" s="148"/>
      <c r="FK23" s="148"/>
      <c r="FL23" s="148"/>
      <c r="FM23" s="148"/>
      <c r="FN23" s="148"/>
      <c r="FO23" s="148"/>
      <c r="FP23" s="148"/>
      <c r="FQ23" s="148"/>
    </row>
    <row r="24" s="89" customFormat="1" ht="23.25" customHeight="1" spans="1:173">
      <c r="A24" s="122">
        <v>600601001</v>
      </c>
      <c r="B24" s="120" t="s">
        <v>14</v>
      </c>
      <c r="C24" s="120" t="s">
        <v>16</v>
      </c>
      <c r="D24" s="120" t="s">
        <v>17</v>
      </c>
      <c r="E24" s="120" t="s">
        <v>18</v>
      </c>
      <c r="F24" s="120" t="s">
        <v>19</v>
      </c>
      <c r="G24" s="120" t="s">
        <v>34</v>
      </c>
      <c r="H24" s="120" t="s">
        <v>40</v>
      </c>
      <c r="I24" s="47"/>
      <c r="J24" s="152"/>
      <c r="K24" s="149"/>
      <c r="L24" s="147"/>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c r="BM24" s="148"/>
      <c r="BN24" s="148"/>
      <c r="BO24" s="148"/>
      <c r="BP24" s="148"/>
      <c r="BQ24" s="148"/>
      <c r="BR24" s="148"/>
      <c r="BS24" s="148"/>
      <c r="BT24" s="148"/>
      <c r="BU24" s="148"/>
      <c r="BV24" s="148"/>
      <c r="BW24" s="148"/>
      <c r="BX24" s="148"/>
      <c r="BY24" s="148"/>
      <c r="BZ24" s="148"/>
      <c r="CA24" s="148"/>
      <c r="CB24" s="148"/>
      <c r="CC24" s="148"/>
      <c r="CD24" s="148"/>
      <c r="CE24" s="148"/>
      <c r="CF24" s="148"/>
      <c r="CG24" s="148"/>
      <c r="CH24" s="148"/>
      <c r="CI24" s="148"/>
      <c r="CJ24" s="148"/>
      <c r="CK24" s="148"/>
      <c r="CL24" s="148"/>
      <c r="CM24" s="148"/>
      <c r="CN24" s="148"/>
      <c r="CO24" s="148"/>
      <c r="CP24" s="148"/>
      <c r="CQ24" s="148"/>
      <c r="CR24" s="148"/>
      <c r="CS24" s="148"/>
      <c r="CT24" s="148"/>
      <c r="CU24" s="148"/>
      <c r="CV24" s="148"/>
      <c r="CW24" s="148"/>
      <c r="CX24" s="148"/>
      <c r="CY24" s="148"/>
      <c r="CZ24" s="148"/>
      <c r="DA24" s="148"/>
      <c r="DB24" s="148"/>
      <c r="DC24" s="148"/>
      <c r="DD24" s="148"/>
      <c r="DE24" s="148"/>
      <c r="DF24" s="148"/>
      <c r="DG24" s="148"/>
      <c r="DH24" s="148"/>
      <c r="DI24" s="148"/>
      <c r="DJ24" s="148"/>
      <c r="DK24" s="148"/>
      <c r="DL24" s="148"/>
      <c r="DM24" s="148"/>
      <c r="DN24" s="148"/>
      <c r="DO24" s="148"/>
      <c r="DP24" s="148"/>
      <c r="DQ24" s="148"/>
      <c r="DR24" s="148"/>
      <c r="DS24" s="148"/>
      <c r="DT24" s="148"/>
      <c r="DU24" s="148"/>
      <c r="DV24" s="148"/>
      <c r="DW24" s="148"/>
      <c r="DX24" s="148"/>
      <c r="DY24" s="148"/>
      <c r="DZ24" s="148"/>
      <c r="EA24" s="148"/>
      <c r="EB24" s="148"/>
      <c r="EC24" s="148"/>
      <c r="ED24" s="148"/>
      <c r="EE24" s="148"/>
      <c r="EF24" s="148"/>
      <c r="EG24" s="148"/>
      <c r="EH24" s="148"/>
      <c r="EI24" s="148"/>
      <c r="EJ24" s="148"/>
      <c r="EK24" s="148"/>
      <c r="EL24" s="148"/>
      <c r="EM24" s="148"/>
      <c r="EN24" s="148"/>
      <c r="EO24" s="148"/>
      <c r="EP24" s="148"/>
      <c r="EQ24" s="148"/>
      <c r="ER24" s="148"/>
      <c r="ES24" s="148"/>
      <c r="ET24" s="148"/>
      <c r="EU24" s="148"/>
      <c r="EV24" s="148"/>
      <c r="EW24" s="148"/>
      <c r="EX24" s="148"/>
      <c r="EY24" s="148"/>
      <c r="EZ24" s="148"/>
      <c r="FA24" s="148"/>
      <c r="FB24" s="148"/>
      <c r="FC24" s="148"/>
      <c r="FD24" s="148"/>
      <c r="FE24" s="148"/>
      <c r="FF24" s="148"/>
      <c r="FG24" s="148"/>
      <c r="FH24" s="148"/>
      <c r="FI24" s="148"/>
      <c r="FJ24" s="148"/>
      <c r="FK24" s="148"/>
      <c r="FL24" s="148"/>
      <c r="FM24" s="148"/>
      <c r="FN24" s="148"/>
      <c r="FO24" s="148"/>
      <c r="FP24" s="148"/>
      <c r="FQ24" s="148"/>
    </row>
    <row r="25" s="89" customFormat="1" ht="23.25" customHeight="1" spans="1:173">
      <c r="A25" s="122">
        <v>600601001</v>
      </c>
      <c r="B25" s="120" t="s">
        <v>14</v>
      </c>
      <c r="C25" s="120" t="s">
        <v>16</v>
      </c>
      <c r="D25" s="120" t="s">
        <v>17</v>
      </c>
      <c r="E25" s="120" t="s">
        <v>18</v>
      </c>
      <c r="F25" s="120" t="s">
        <v>19</v>
      </c>
      <c r="G25" s="120" t="s">
        <v>34</v>
      </c>
      <c r="H25" s="120" t="s">
        <v>41</v>
      </c>
      <c r="I25" s="47"/>
      <c r="J25" s="151">
        <f>11600/10000/12*7</f>
        <v>0.676666666666667</v>
      </c>
      <c r="K25" s="149"/>
      <c r="L25" s="147"/>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c r="BM25" s="148"/>
      <c r="BN25" s="148"/>
      <c r="BO25" s="148"/>
      <c r="BP25" s="148"/>
      <c r="BQ25" s="148"/>
      <c r="BR25" s="148"/>
      <c r="BS25" s="148"/>
      <c r="BT25" s="148"/>
      <c r="BU25" s="148"/>
      <c r="BV25" s="148"/>
      <c r="BW25" s="148"/>
      <c r="BX25" s="148"/>
      <c r="BY25" s="148"/>
      <c r="BZ25" s="148"/>
      <c r="CA25" s="148"/>
      <c r="CB25" s="148"/>
      <c r="CC25" s="148"/>
      <c r="CD25" s="148"/>
      <c r="CE25" s="148"/>
      <c r="CF25" s="148"/>
      <c r="CG25" s="148"/>
      <c r="CH25" s="148"/>
      <c r="CI25" s="148"/>
      <c r="CJ25" s="148"/>
      <c r="CK25" s="148"/>
      <c r="CL25" s="148"/>
      <c r="CM25" s="148"/>
      <c r="CN25" s="148"/>
      <c r="CO25" s="148"/>
      <c r="CP25" s="148"/>
      <c r="CQ25" s="148"/>
      <c r="CR25" s="148"/>
      <c r="CS25" s="148"/>
      <c r="CT25" s="148"/>
      <c r="CU25" s="148"/>
      <c r="CV25" s="148"/>
      <c r="CW25" s="148"/>
      <c r="CX25" s="148"/>
      <c r="CY25" s="148"/>
      <c r="CZ25" s="148"/>
      <c r="DA25" s="148"/>
      <c r="DB25" s="148"/>
      <c r="DC25" s="148"/>
      <c r="DD25" s="148"/>
      <c r="DE25" s="148"/>
      <c r="DF25" s="148"/>
      <c r="DG25" s="148"/>
      <c r="DH25" s="148"/>
      <c r="DI25" s="148"/>
      <c r="DJ25" s="148"/>
      <c r="DK25" s="148"/>
      <c r="DL25" s="148"/>
      <c r="DM25" s="148"/>
      <c r="DN25" s="148"/>
      <c r="DO25" s="148"/>
      <c r="DP25" s="148"/>
      <c r="DQ25" s="148"/>
      <c r="DR25" s="148"/>
      <c r="DS25" s="148"/>
      <c r="DT25" s="148"/>
      <c r="DU25" s="148"/>
      <c r="DV25" s="148"/>
      <c r="DW25" s="148"/>
      <c r="DX25" s="148"/>
      <c r="DY25" s="148"/>
      <c r="DZ25" s="148"/>
      <c r="EA25" s="148"/>
      <c r="EB25" s="148"/>
      <c r="EC25" s="148"/>
      <c r="ED25" s="148"/>
      <c r="EE25" s="148"/>
      <c r="EF25" s="148"/>
      <c r="EG25" s="148"/>
      <c r="EH25" s="148"/>
      <c r="EI25" s="148"/>
      <c r="EJ25" s="148"/>
      <c r="EK25" s="148"/>
      <c r="EL25" s="148"/>
      <c r="EM25" s="148"/>
      <c r="EN25" s="148"/>
      <c r="EO25" s="148"/>
      <c r="EP25" s="148"/>
      <c r="EQ25" s="148"/>
      <c r="ER25" s="148"/>
      <c r="ES25" s="148"/>
      <c r="ET25" s="148"/>
      <c r="EU25" s="148"/>
      <c r="EV25" s="148"/>
      <c r="EW25" s="148"/>
      <c r="EX25" s="148"/>
      <c r="EY25" s="148"/>
      <c r="EZ25" s="148"/>
      <c r="FA25" s="148"/>
      <c r="FB25" s="148"/>
      <c r="FC25" s="148"/>
      <c r="FD25" s="148"/>
      <c r="FE25" s="148"/>
      <c r="FF25" s="148"/>
      <c r="FG25" s="148"/>
      <c r="FH25" s="148"/>
      <c r="FI25" s="148"/>
      <c r="FJ25" s="148"/>
      <c r="FK25" s="148"/>
      <c r="FL25" s="148"/>
      <c r="FM25" s="148"/>
      <c r="FN25" s="148"/>
      <c r="FO25" s="148"/>
      <c r="FP25" s="148"/>
      <c r="FQ25" s="148"/>
    </row>
    <row r="26" s="89" customFormat="1" ht="23.25" customHeight="1" spans="1:173">
      <c r="A26" s="122">
        <v>600601001</v>
      </c>
      <c r="B26" s="120" t="s">
        <v>14</v>
      </c>
      <c r="C26" s="120" t="s">
        <v>16</v>
      </c>
      <c r="D26" s="120" t="s">
        <v>17</v>
      </c>
      <c r="E26" s="120" t="s">
        <v>18</v>
      </c>
      <c r="F26" s="120" t="s">
        <v>19</v>
      </c>
      <c r="G26" s="120" t="s">
        <v>34</v>
      </c>
      <c r="H26" s="120" t="s">
        <v>42</v>
      </c>
      <c r="I26" s="47"/>
      <c r="J26" s="151">
        <v>0.011</v>
      </c>
      <c r="K26" s="153">
        <f>J26+J25+J23+J22+J19</f>
        <v>0.919333333333333</v>
      </c>
      <c r="L26" s="147">
        <v>0.915775</v>
      </c>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8"/>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c r="DU26" s="148"/>
      <c r="DV26" s="148"/>
      <c r="DW26" s="148"/>
      <c r="DX26" s="148"/>
      <c r="DY26" s="148"/>
      <c r="DZ26" s="148"/>
      <c r="EA26" s="148"/>
      <c r="EB26" s="148"/>
      <c r="EC26" s="148"/>
      <c r="ED26" s="148"/>
      <c r="EE26" s="148"/>
      <c r="EF26" s="148"/>
      <c r="EG26" s="148"/>
      <c r="EH26" s="148"/>
      <c r="EI26" s="148"/>
      <c r="EJ26" s="148"/>
      <c r="EK26" s="148"/>
      <c r="EL26" s="148"/>
      <c r="EM26" s="148"/>
      <c r="EN26" s="148"/>
      <c r="EO26" s="148"/>
      <c r="EP26" s="148"/>
      <c r="EQ26" s="148"/>
      <c r="ER26" s="148"/>
      <c r="ES26" s="148"/>
      <c r="ET26" s="148"/>
      <c r="EU26" s="148"/>
      <c r="EV26" s="148"/>
      <c r="EW26" s="148"/>
      <c r="EX26" s="148"/>
      <c r="EY26" s="148"/>
      <c r="EZ26" s="148"/>
      <c r="FA26" s="148"/>
      <c r="FB26" s="148"/>
      <c r="FC26" s="148"/>
      <c r="FD26" s="148"/>
      <c r="FE26" s="148"/>
      <c r="FF26" s="148"/>
      <c r="FG26" s="148"/>
      <c r="FH26" s="148"/>
      <c r="FI26" s="148"/>
      <c r="FJ26" s="148"/>
      <c r="FK26" s="148"/>
      <c r="FL26" s="148"/>
      <c r="FM26" s="148"/>
      <c r="FN26" s="148"/>
      <c r="FO26" s="148"/>
      <c r="FP26" s="148"/>
      <c r="FQ26" s="148"/>
    </row>
    <row r="27" s="89" customFormat="1" ht="23.25" customHeight="1" spans="1:173">
      <c r="A27" s="122">
        <v>600601001</v>
      </c>
      <c r="B27" s="120" t="s">
        <v>14</v>
      </c>
      <c r="C27" s="120" t="s">
        <v>16</v>
      </c>
      <c r="D27" s="120" t="s">
        <v>17</v>
      </c>
      <c r="E27" s="120" t="s">
        <v>18</v>
      </c>
      <c r="F27" s="120" t="s">
        <v>19</v>
      </c>
      <c r="G27" s="120" t="s">
        <v>34</v>
      </c>
      <c r="H27" s="120" t="s">
        <v>43</v>
      </c>
      <c r="I27" s="47"/>
      <c r="J27" s="152">
        <f>(J19+J22+J23+J25)*2%</f>
        <v>0.0181666666666667</v>
      </c>
      <c r="K27" s="149"/>
      <c r="L27" s="147"/>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c r="BW27" s="148"/>
      <c r="BX27" s="148"/>
      <c r="BY27" s="148"/>
      <c r="BZ27" s="148"/>
      <c r="CA27" s="148"/>
      <c r="CB27" s="148"/>
      <c r="CC27" s="148"/>
      <c r="CD27" s="148"/>
      <c r="CE27" s="148"/>
      <c r="CF27" s="148"/>
      <c r="CG27" s="148"/>
      <c r="CH27" s="148"/>
      <c r="CI27" s="148"/>
      <c r="CJ27" s="148"/>
      <c r="CK27" s="148"/>
      <c r="CL27" s="148"/>
      <c r="CM27" s="148"/>
      <c r="CN27" s="148"/>
      <c r="CO27" s="148"/>
      <c r="CP27" s="148"/>
      <c r="CQ27" s="148"/>
      <c r="CR27" s="148"/>
      <c r="CS27" s="148"/>
      <c r="CT27" s="148"/>
      <c r="CU27" s="148"/>
      <c r="CV27" s="148"/>
      <c r="CW27" s="148"/>
      <c r="CX27" s="148"/>
      <c r="CY27" s="148"/>
      <c r="CZ27" s="148"/>
      <c r="DA27" s="148"/>
      <c r="DB27" s="148"/>
      <c r="DC27" s="148"/>
      <c r="DD27" s="148"/>
      <c r="DE27" s="148"/>
      <c r="DF27" s="148"/>
      <c r="DG27" s="148"/>
      <c r="DH27" s="148"/>
      <c r="DI27" s="148"/>
      <c r="DJ27" s="148"/>
      <c r="DK27" s="148"/>
      <c r="DL27" s="148"/>
      <c r="DM27" s="148"/>
      <c r="DN27" s="148"/>
      <c r="DO27" s="148"/>
      <c r="DP27" s="148"/>
      <c r="DQ27" s="148"/>
      <c r="DR27" s="148"/>
      <c r="DS27" s="148"/>
      <c r="DT27" s="148"/>
      <c r="DU27" s="148"/>
      <c r="DV27" s="148"/>
      <c r="DW27" s="148"/>
      <c r="DX27" s="148"/>
      <c r="DY27" s="148"/>
      <c r="DZ27" s="148"/>
      <c r="EA27" s="148"/>
      <c r="EB27" s="148"/>
      <c r="EC27" s="148"/>
      <c r="ED27" s="148"/>
      <c r="EE27" s="148"/>
      <c r="EF27" s="148"/>
      <c r="EG27" s="148"/>
      <c r="EH27" s="148"/>
      <c r="EI27" s="148"/>
      <c r="EJ27" s="148"/>
      <c r="EK27" s="148"/>
      <c r="EL27" s="148"/>
      <c r="EM27" s="148"/>
      <c r="EN27" s="148"/>
      <c r="EO27" s="148"/>
      <c r="EP27" s="148"/>
      <c r="EQ27" s="148"/>
      <c r="ER27" s="148"/>
      <c r="ES27" s="148"/>
      <c r="ET27" s="148"/>
      <c r="EU27" s="148"/>
      <c r="EV27" s="148"/>
      <c r="EW27" s="148"/>
      <c r="EX27" s="148"/>
      <c r="EY27" s="148"/>
      <c r="EZ27" s="148"/>
      <c r="FA27" s="148"/>
      <c r="FB27" s="148"/>
      <c r="FC27" s="148"/>
      <c r="FD27" s="148"/>
      <c r="FE27" s="148"/>
      <c r="FF27" s="148"/>
      <c r="FG27" s="148"/>
      <c r="FH27" s="148"/>
      <c r="FI27" s="148"/>
      <c r="FJ27" s="148"/>
      <c r="FK27" s="148"/>
      <c r="FL27" s="148"/>
      <c r="FM27" s="148"/>
      <c r="FN27" s="148"/>
      <c r="FO27" s="148"/>
      <c r="FP27" s="148"/>
      <c r="FQ27" s="148"/>
    </row>
    <row r="28" s="89" customFormat="1" ht="23.25" customHeight="1" spans="1:173">
      <c r="A28" s="122">
        <v>600601001</v>
      </c>
      <c r="B28" s="120" t="s">
        <v>14</v>
      </c>
      <c r="C28" s="120" t="s">
        <v>16</v>
      </c>
      <c r="D28" s="120" t="s">
        <v>17</v>
      </c>
      <c r="E28" s="120" t="s">
        <v>18</v>
      </c>
      <c r="F28" s="120" t="s">
        <v>19</v>
      </c>
      <c r="G28" s="120" t="s">
        <v>34</v>
      </c>
      <c r="H28" s="120" t="s">
        <v>44</v>
      </c>
      <c r="I28" s="47"/>
      <c r="J28" s="152">
        <f>4553/10000/12*7*2%</f>
        <v>0.00531183333333333</v>
      </c>
      <c r="K28" s="149"/>
      <c r="L28" s="147"/>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148"/>
      <c r="BY28" s="148"/>
      <c r="BZ28" s="148"/>
      <c r="CA28" s="148"/>
      <c r="CB28" s="148"/>
      <c r="CC28" s="148"/>
      <c r="CD28" s="148"/>
      <c r="CE28" s="148"/>
      <c r="CF28" s="148"/>
      <c r="CG28" s="148"/>
      <c r="CH28" s="148"/>
      <c r="CI28" s="148"/>
      <c r="CJ28" s="148"/>
      <c r="CK28" s="148"/>
      <c r="CL28" s="148"/>
      <c r="CM28" s="148"/>
      <c r="CN28" s="148"/>
      <c r="CO28" s="148"/>
      <c r="CP28" s="148"/>
      <c r="CQ28" s="148"/>
      <c r="CR28" s="148"/>
      <c r="CS28" s="148"/>
      <c r="CT28" s="148"/>
      <c r="CU28" s="148"/>
      <c r="CV28" s="148"/>
      <c r="CW28" s="148"/>
      <c r="CX28" s="148"/>
      <c r="CY28" s="148"/>
      <c r="CZ28" s="148"/>
      <c r="DA28" s="148"/>
      <c r="DB28" s="148"/>
      <c r="DC28" s="148"/>
      <c r="DD28" s="148"/>
      <c r="DE28" s="148"/>
      <c r="DF28" s="148"/>
      <c r="DG28" s="148"/>
      <c r="DH28" s="148"/>
      <c r="DI28" s="148"/>
      <c r="DJ28" s="148"/>
      <c r="DK28" s="148"/>
      <c r="DL28" s="148"/>
      <c r="DM28" s="148"/>
      <c r="DN28" s="148"/>
      <c r="DO28" s="148"/>
      <c r="DP28" s="148"/>
      <c r="DQ28" s="148"/>
      <c r="DR28" s="148"/>
      <c r="DS28" s="148"/>
      <c r="DT28" s="148"/>
      <c r="DU28" s="148"/>
      <c r="DV28" s="148"/>
      <c r="DW28" s="148"/>
      <c r="DX28" s="148"/>
      <c r="DY28" s="148"/>
      <c r="DZ28" s="148"/>
      <c r="EA28" s="148"/>
      <c r="EB28" s="148"/>
      <c r="EC28" s="148"/>
      <c r="ED28" s="148"/>
      <c r="EE28" s="148"/>
      <c r="EF28" s="148"/>
      <c r="EG28" s="148"/>
      <c r="EH28" s="148"/>
      <c r="EI28" s="148"/>
      <c r="EJ28" s="148"/>
      <c r="EK28" s="148"/>
      <c r="EL28" s="148"/>
      <c r="EM28" s="148"/>
      <c r="EN28" s="148"/>
      <c r="EO28" s="148"/>
      <c r="EP28" s="148"/>
      <c r="EQ28" s="148"/>
      <c r="ER28" s="148"/>
      <c r="ES28" s="148"/>
      <c r="ET28" s="148"/>
      <c r="EU28" s="148"/>
      <c r="EV28" s="148"/>
      <c r="EW28" s="148"/>
      <c r="EX28" s="148"/>
      <c r="EY28" s="148"/>
      <c r="EZ28" s="148"/>
      <c r="FA28" s="148"/>
      <c r="FB28" s="148"/>
      <c r="FC28" s="148"/>
      <c r="FD28" s="148"/>
      <c r="FE28" s="148"/>
      <c r="FF28" s="148"/>
      <c r="FG28" s="148"/>
      <c r="FH28" s="148"/>
      <c r="FI28" s="148"/>
      <c r="FJ28" s="148"/>
      <c r="FK28" s="148"/>
      <c r="FL28" s="148"/>
      <c r="FM28" s="148"/>
      <c r="FN28" s="148"/>
      <c r="FO28" s="148"/>
      <c r="FP28" s="148"/>
      <c r="FQ28" s="148"/>
    </row>
    <row r="29" s="89" customFormat="1" ht="23.25" customHeight="1" spans="1:173">
      <c r="A29" s="122">
        <v>600601001</v>
      </c>
      <c r="B29" s="120" t="s">
        <v>14</v>
      </c>
      <c r="C29" s="120" t="s">
        <v>16</v>
      </c>
      <c r="D29" s="120" t="s">
        <v>17</v>
      </c>
      <c r="E29" s="120" t="s">
        <v>18</v>
      </c>
      <c r="F29" s="120" t="s">
        <v>19</v>
      </c>
      <c r="G29" s="120" t="s">
        <v>34</v>
      </c>
      <c r="H29" s="120" t="s">
        <v>45</v>
      </c>
      <c r="I29" s="47"/>
      <c r="J29" s="152">
        <f>4553/10000/12*4.6%*7</f>
        <v>0.0122172166666667</v>
      </c>
      <c r="K29" s="149"/>
      <c r="L29" s="147"/>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148"/>
      <c r="EM29" s="148"/>
      <c r="EN29" s="148"/>
      <c r="EO29" s="148"/>
      <c r="EP29" s="148"/>
      <c r="EQ29" s="148"/>
      <c r="ER29" s="148"/>
      <c r="ES29" s="148"/>
      <c r="ET29" s="148"/>
      <c r="EU29" s="148"/>
      <c r="EV29" s="148"/>
      <c r="EW29" s="148"/>
      <c r="EX29" s="148"/>
      <c r="EY29" s="148"/>
      <c r="EZ29" s="148"/>
      <c r="FA29" s="148"/>
      <c r="FB29" s="148"/>
      <c r="FC29" s="148"/>
      <c r="FD29" s="148"/>
      <c r="FE29" s="148"/>
      <c r="FF29" s="148"/>
      <c r="FG29" s="148"/>
      <c r="FH29" s="148"/>
      <c r="FI29" s="148"/>
      <c r="FJ29" s="148"/>
      <c r="FK29" s="148"/>
      <c r="FL29" s="148"/>
      <c r="FM29" s="148"/>
      <c r="FN29" s="148"/>
      <c r="FO29" s="148"/>
      <c r="FP29" s="148"/>
      <c r="FQ29" s="148"/>
    </row>
    <row r="30" s="89" customFormat="1" ht="23.25" customHeight="1" spans="1:173">
      <c r="A30" s="122">
        <v>600601001</v>
      </c>
      <c r="B30" s="120" t="s">
        <v>14</v>
      </c>
      <c r="C30" s="120" t="s">
        <v>16</v>
      </c>
      <c r="D30" s="120" t="s">
        <v>17</v>
      </c>
      <c r="E30" s="120" t="s">
        <v>18</v>
      </c>
      <c r="F30" s="120" t="s">
        <v>19</v>
      </c>
      <c r="G30" s="120" t="s">
        <v>34</v>
      </c>
      <c r="H30" s="120" t="s">
        <v>46</v>
      </c>
      <c r="I30" s="47"/>
      <c r="J30" s="152"/>
      <c r="K30" s="149"/>
      <c r="L30" s="147"/>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48"/>
      <c r="CG30" s="148"/>
      <c r="CH30" s="148"/>
      <c r="CI30" s="148"/>
      <c r="CJ30" s="148"/>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48"/>
      <c r="DK30" s="148"/>
      <c r="DL30" s="148"/>
      <c r="DM30" s="148"/>
      <c r="DN30" s="148"/>
      <c r="DO30" s="148"/>
      <c r="DP30" s="148"/>
      <c r="DQ30" s="148"/>
      <c r="DR30" s="148"/>
      <c r="DS30" s="148"/>
      <c r="DT30" s="148"/>
      <c r="DU30" s="148"/>
      <c r="DV30" s="148"/>
      <c r="DW30" s="148"/>
      <c r="DX30" s="148"/>
      <c r="DY30" s="148"/>
      <c r="DZ30" s="148"/>
      <c r="EA30" s="148"/>
      <c r="EB30" s="148"/>
      <c r="EC30" s="148"/>
      <c r="ED30" s="148"/>
      <c r="EE30" s="148"/>
      <c r="EF30" s="148"/>
      <c r="EG30" s="148"/>
      <c r="EH30" s="148"/>
      <c r="EI30" s="148"/>
      <c r="EJ30" s="148"/>
      <c r="EK30" s="148"/>
      <c r="EL30" s="148"/>
      <c r="EM30" s="148"/>
      <c r="EN30" s="148"/>
      <c r="EO30" s="148"/>
      <c r="EP30" s="148"/>
      <c r="EQ30" s="148"/>
      <c r="ER30" s="148"/>
      <c r="ES30" s="148"/>
      <c r="ET30" s="148"/>
      <c r="EU30" s="148"/>
      <c r="EV30" s="148"/>
      <c r="EW30" s="148"/>
      <c r="EX30" s="148"/>
      <c r="EY30" s="148"/>
      <c r="EZ30" s="148"/>
      <c r="FA30" s="148"/>
      <c r="FB30" s="148"/>
      <c r="FC30" s="148"/>
      <c r="FD30" s="148"/>
      <c r="FE30" s="148"/>
      <c r="FF30" s="148"/>
      <c r="FG30" s="148"/>
      <c r="FH30" s="148"/>
      <c r="FI30" s="148"/>
      <c r="FJ30" s="148"/>
      <c r="FK30" s="148"/>
      <c r="FL30" s="148"/>
      <c r="FM30" s="148"/>
      <c r="FN30" s="148"/>
      <c r="FO30" s="148"/>
      <c r="FP30" s="148"/>
      <c r="FQ30" s="148"/>
    </row>
    <row r="31" s="89" customFormat="1" ht="23.25" customHeight="1" spans="1:173">
      <c r="A31" s="122">
        <v>600601001</v>
      </c>
      <c r="B31" s="120" t="s">
        <v>14</v>
      </c>
      <c r="C31" s="120" t="s">
        <v>16</v>
      </c>
      <c r="D31" s="120" t="s">
        <v>17</v>
      </c>
      <c r="E31" s="120" t="s">
        <v>18</v>
      </c>
      <c r="F31" s="120" t="s">
        <v>19</v>
      </c>
      <c r="G31" s="120" t="s">
        <v>47</v>
      </c>
      <c r="H31" s="120" t="s">
        <v>48</v>
      </c>
      <c r="I31" s="47"/>
      <c r="J31" s="152"/>
      <c r="K31" s="149"/>
      <c r="L31" s="147"/>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row>
    <row r="32" s="89" customFormat="1" ht="23.25" customHeight="1" spans="1:173">
      <c r="A32" s="122">
        <v>600601001</v>
      </c>
      <c r="B32" s="120" t="s">
        <v>14</v>
      </c>
      <c r="C32" s="120" t="s">
        <v>16</v>
      </c>
      <c r="D32" s="120" t="s">
        <v>17</v>
      </c>
      <c r="E32" s="120" t="s">
        <v>18</v>
      </c>
      <c r="F32" s="120" t="s">
        <v>19</v>
      </c>
      <c r="G32" s="120" t="s">
        <v>47</v>
      </c>
      <c r="H32" s="120" t="s">
        <v>48</v>
      </c>
      <c r="I32" s="47"/>
      <c r="J32" s="152"/>
      <c r="K32" s="149"/>
      <c r="L32" s="147"/>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8"/>
      <c r="CU32" s="148"/>
      <c r="CV32" s="148"/>
      <c r="CW32" s="148"/>
      <c r="CX32" s="148"/>
      <c r="CY32" s="148"/>
      <c r="CZ32" s="148"/>
      <c r="DA32" s="148"/>
      <c r="DB32" s="148"/>
      <c r="DC32" s="148"/>
      <c r="DD32" s="148"/>
      <c r="DE32" s="148"/>
      <c r="DF32" s="148"/>
      <c r="DG32" s="148"/>
      <c r="DH32" s="148"/>
      <c r="DI32" s="148"/>
      <c r="DJ32" s="148"/>
      <c r="DK32" s="148"/>
      <c r="DL32" s="148"/>
      <c r="DM32" s="148"/>
      <c r="DN32" s="148"/>
      <c r="DO32" s="148"/>
      <c r="DP32" s="148"/>
      <c r="DQ32" s="148"/>
      <c r="DR32" s="148"/>
      <c r="DS32" s="148"/>
      <c r="DT32" s="148"/>
      <c r="DU32" s="148"/>
      <c r="DV32" s="148"/>
      <c r="DW32" s="148"/>
      <c r="DX32" s="148"/>
      <c r="DY32" s="148"/>
      <c r="DZ32" s="148"/>
      <c r="EA32" s="148"/>
      <c r="EB32" s="148"/>
      <c r="EC32" s="148"/>
      <c r="ED32" s="148"/>
      <c r="EE32" s="148"/>
      <c r="EF32" s="148"/>
      <c r="EG32" s="148"/>
      <c r="EH32" s="148"/>
      <c r="EI32" s="148"/>
      <c r="EJ32" s="148"/>
      <c r="EK32" s="148"/>
      <c r="EL32" s="148"/>
      <c r="EM32" s="148"/>
      <c r="EN32" s="148"/>
      <c r="EO32" s="148"/>
      <c r="EP32" s="148"/>
      <c r="EQ32" s="148"/>
      <c r="ER32" s="148"/>
      <c r="ES32" s="148"/>
      <c r="ET32" s="148"/>
      <c r="EU32" s="148"/>
      <c r="EV32" s="148"/>
      <c r="EW32" s="148"/>
      <c r="EX32" s="148"/>
      <c r="EY32" s="148"/>
      <c r="EZ32" s="148"/>
      <c r="FA32" s="148"/>
      <c r="FB32" s="148"/>
      <c r="FC32" s="148"/>
      <c r="FD32" s="148"/>
      <c r="FE32" s="148"/>
      <c r="FF32" s="148"/>
      <c r="FG32" s="148"/>
      <c r="FH32" s="148"/>
      <c r="FI32" s="148"/>
      <c r="FJ32" s="148"/>
      <c r="FK32" s="148"/>
      <c r="FL32" s="148"/>
      <c r="FM32" s="148"/>
      <c r="FN32" s="148"/>
      <c r="FO32" s="148"/>
      <c r="FP32" s="148"/>
      <c r="FQ32" s="148"/>
    </row>
    <row r="33" s="89" customFormat="1" ht="23.25" customHeight="1" spans="1:173">
      <c r="A33" s="122">
        <v>600601001</v>
      </c>
      <c r="B33" s="120" t="s">
        <v>14</v>
      </c>
      <c r="C33" s="120" t="s">
        <v>16</v>
      </c>
      <c r="D33" s="120" t="s">
        <v>17</v>
      </c>
      <c r="E33" s="120" t="s">
        <v>18</v>
      </c>
      <c r="F33" s="120" t="s">
        <v>19</v>
      </c>
      <c r="G33" s="120" t="s">
        <v>47</v>
      </c>
      <c r="H33" s="120" t="s">
        <v>48</v>
      </c>
      <c r="I33" s="47"/>
      <c r="J33" s="154">
        <f>20-3.5528</f>
        <v>16.4472</v>
      </c>
      <c r="K33" s="155" t="s">
        <v>49</v>
      </c>
      <c r="L33" s="147"/>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c r="CI33" s="148"/>
      <c r="CJ33" s="148"/>
      <c r="CK33" s="148"/>
      <c r="CL33" s="148"/>
      <c r="CM33" s="148"/>
      <c r="CN33" s="148"/>
      <c r="CO33" s="148"/>
      <c r="CP33" s="148"/>
      <c r="CQ33" s="148"/>
      <c r="CR33" s="148"/>
      <c r="CS33" s="148"/>
      <c r="CT33" s="148"/>
      <c r="CU33" s="148"/>
      <c r="CV33" s="148"/>
      <c r="CW33" s="148"/>
      <c r="CX33" s="148"/>
      <c r="CY33" s="148"/>
      <c r="CZ33" s="148"/>
      <c r="DA33" s="148"/>
      <c r="DB33" s="148"/>
      <c r="DC33" s="148"/>
      <c r="DD33" s="148"/>
      <c r="DE33" s="148"/>
      <c r="DF33" s="148"/>
      <c r="DG33" s="148"/>
      <c r="DH33" s="148"/>
      <c r="DI33" s="148"/>
      <c r="DJ33" s="148"/>
      <c r="DK33" s="148"/>
      <c r="DL33" s="148"/>
      <c r="DM33" s="148"/>
      <c r="DN33" s="148"/>
      <c r="DO33" s="148"/>
      <c r="DP33" s="148"/>
      <c r="DQ33" s="148"/>
      <c r="DR33" s="148"/>
      <c r="DS33" s="148"/>
      <c r="DT33" s="148"/>
      <c r="DU33" s="148"/>
      <c r="DV33" s="148"/>
      <c r="DW33" s="148"/>
      <c r="DX33" s="148"/>
      <c r="DY33" s="148"/>
      <c r="DZ33" s="148"/>
      <c r="EA33" s="148"/>
      <c r="EB33" s="148"/>
      <c r="EC33" s="148"/>
      <c r="ED33" s="148"/>
      <c r="EE33" s="148"/>
      <c r="EF33" s="148"/>
      <c r="EG33" s="148"/>
      <c r="EH33" s="148"/>
      <c r="EI33" s="148"/>
      <c r="EJ33" s="148"/>
      <c r="EK33" s="148"/>
      <c r="EL33" s="148"/>
      <c r="EM33" s="148"/>
      <c r="EN33" s="148"/>
      <c r="EO33" s="148"/>
      <c r="EP33" s="148"/>
      <c r="EQ33" s="148"/>
      <c r="ER33" s="148"/>
      <c r="ES33" s="148"/>
      <c r="ET33" s="148"/>
      <c r="EU33" s="148"/>
      <c r="EV33" s="148"/>
      <c r="EW33" s="148"/>
      <c r="EX33" s="148"/>
      <c r="EY33" s="148"/>
      <c r="EZ33" s="148"/>
      <c r="FA33" s="148"/>
      <c r="FB33" s="148"/>
      <c r="FC33" s="148"/>
      <c r="FD33" s="148"/>
      <c r="FE33" s="148"/>
      <c r="FF33" s="148"/>
      <c r="FG33" s="148"/>
      <c r="FH33" s="148"/>
      <c r="FI33" s="148"/>
      <c r="FJ33" s="148"/>
      <c r="FK33" s="148"/>
      <c r="FL33" s="148"/>
      <c r="FM33" s="148"/>
      <c r="FN33" s="148"/>
      <c r="FO33" s="148"/>
      <c r="FP33" s="148"/>
      <c r="FQ33" s="148"/>
    </row>
    <row r="34" s="89" customFormat="1" ht="23.25" customHeight="1" spans="1:173">
      <c r="A34" s="122">
        <v>600601001</v>
      </c>
      <c r="B34" s="120" t="s">
        <v>14</v>
      </c>
      <c r="C34" s="120" t="s">
        <v>16</v>
      </c>
      <c r="D34" s="120" t="s">
        <v>17</v>
      </c>
      <c r="E34" s="120" t="s">
        <v>18</v>
      </c>
      <c r="F34" s="120" t="s">
        <v>19</v>
      </c>
      <c r="G34" s="120" t="s">
        <v>50</v>
      </c>
      <c r="H34" s="120" t="s">
        <v>51</v>
      </c>
      <c r="I34" s="47"/>
      <c r="J34" s="154"/>
      <c r="K34" s="155"/>
      <c r="L34" s="147"/>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8"/>
      <c r="BM34" s="148"/>
      <c r="BN34" s="148"/>
      <c r="BO34" s="148"/>
      <c r="BP34" s="148"/>
      <c r="BQ34" s="148"/>
      <c r="BR34" s="148"/>
      <c r="BS34" s="148"/>
      <c r="BT34" s="148"/>
      <c r="BU34" s="148"/>
      <c r="BV34" s="148"/>
      <c r="BW34" s="148"/>
      <c r="BX34" s="148"/>
      <c r="BY34" s="148"/>
      <c r="BZ34" s="148"/>
      <c r="CA34" s="148"/>
      <c r="CB34" s="148"/>
      <c r="CC34" s="148"/>
      <c r="CD34" s="148"/>
      <c r="CE34" s="148"/>
      <c r="CF34" s="148"/>
      <c r="CG34" s="148"/>
      <c r="CH34" s="148"/>
      <c r="CI34" s="148"/>
      <c r="CJ34" s="148"/>
      <c r="CK34" s="148"/>
      <c r="CL34" s="148"/>
      <c r="CM34" s="148"/>
      <c r="CN34" s="148"/>
      <c r="CO34" s="148"/>
      <c r="CP34" s="148"/>
      <c r="CQ34" s="148"/>
      <c r="CR34" s="148"/>
      <c r="CS34" s="148"/>
      <c r="CT34" s="148"/>
      <c r="CU34" s="148"/>
      <c r="CV34" s="148"/>
      <c r="CW34" s="148"/>
      <c r="CX34" s="148"/>
      <c r="CY34" s="148"/>
      <c r="CZ34" s="148"/>
      <c r="DA34" s="148"/>
      <c r="DB34" s="148"/>
      <c r="DC34" s="148"/>
      <c r="DD34" s="148"/>
      <c r="DE34" s="148"/>
      <c r="DF34" s="148"/>
      <c r="DG34" s="148"/>
      <c r="DH34" s="148"/>
      <c r="DI34" s="148"/>
      <c r="DJ34" s="148"/>
      <c r="DK34" s="148"/>
      <c r="DL34" s="148"/>
      <c r="DM34" s="148"/>
      <c r="DN34" s="148"/>
      <c r="DO34" s="148"/>
      <c r="DP34" s="148"/>
      <c r="DQ34" s="148"/>
      <c r="DR34" s="148"/>
      <c r="DS34" s="148"/>
      <c r="DT34" s="148"/>
      <c r="DU34" s="148"/>
      <c r="DV34" s="148"/>
      <c r="DW34" s="148"/>
      <c r="DX34" s="148"/>
      <c r="DY34" s="148"/>
      <c r="DZ34" s="148"/>
      <c r="EA34" s="148"/>
      <c r="EB34" s="148"/>
      <c r="EC34" s="148"/>
      <c r="ED34" s="148"/>
      <c r="EE34" s="148"/>
      <c r="EF34" s="148"/>
      <c r="EG34" s="148"/>
      <c r="EH34" s="148"/>
      <c r="EI34" s="148"/>
      <c r="EJ34" s="148"/>
      <c r="EK34" s="148"/>
      <c r="EL34" s="148"/>
      <c r="EM34" s="148"/>
      <c r="EN34" s="148"/>
      <c r="EO34" s="148"/>
      <c r="EP34" s="148"/>
      <c r="EQ34" s="148"/>
      <c r="ER34" s="148"/>
      <c r="ES34" s="148"/>
      <c r="ET34" s="148"/>
      <c r="EU34" s="148"/>
      <c r="EV34" s="148"/>
      <c r="EW34" s="148"/>
      <c r="EX34" s="148"/>
      <c r="EY34" s="148"/>
      <c r="EZ34" s="148"/>
      <c r="FA34" s="148"/>
      <c r="FB34" s="148"/>
      <c r="FC34" s="148"/>
      <c r="FD34" s="148"/>
      <c r="FE34" s="148"/>
      <c r="FF34" s="148"/>
      <c r="FG34" s="148"/>
      <c r="FH34" s="148"/>
      <c r="FI34" s="148"/>
      <c r="FJ34" s="148"/>
      <c r="FK34" s="148"/>
      <c r="FL34" s="148"/>
      <c r="FM34" s="148"/>
      <c r="FN34" s="148"/>
      <c r="FO34" s="148"/>
      <c r="FP34" s="148"/>
      <c r="FQ34" s="148"/>
    </row>
    <row r="35" s="89" customFormat="1" ht="23.25" customHeight="1" spans="1:173">
      <c r="A35" s="122">
        <v>600601001</v>
      </c>
      <c r="B35" s="120" t="s">
        <v>14</v>
      </c>
      <c r="C35" s="120" t="s">
        <v>16</v>
      </c>
      <c r="D35" s="120" t="s">
        <v>17</v>
      </c>
      <c r="E35" s="120" t="s">
        <v>18</v>
      </c>
      <c r="F35" s="120" t="s">
        <v>19</v>
      </c>
      <c r="G35" s="120" t="s">
        <v>50</v>
      </c>
      <c r="H35" s="120" t="s">
        <v>52</v>
      </c>
      <c r="I35" s="47"/>
      <c r="J35" s="154"/>
      <c r="K35" s="155"/>
      <c r="L35" s="147"/>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row>
    <row r="36" s="89" customFormat="1" ht="23.25" customHeight="1" spans="1:173">
      <c r="A36" s="122">
        <v>600601001</v>
      </c>
      <c r="B36" s="120" t="s">
        <v>14</v>
      </c>
      <c r="C36" s="120" t="s">
        <v>16</v>
      </c>
      <c r="D36" s="120" t="s">
        <v>17</v>
      </c>
      <c r="E36" s="120" t="s">
        <v>18</v>
      </c>
      <c r="F36" s="120" t="s">
        <v>19</v>
      </c>
      <c r="G36" s="120" t="s">
        <v>50</v>
      </c>
      <c r="H36" s="120" t="s">
        <v>51</v>
      </c>
      <c r="I36" s="47"/>
      <c r="J36" s="154"/>
      <c r="K36" s="155"/>
      <c r="L36" s="147"/>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148"/>
      <c r="CC36" s="148"/>
      <c r="CD36" s="148"/>
      <c r="CE36" s="148"/>
      <c r="CF36" s="148"/>
      <c r="CG36" s="148"/>
      <c r="CH36" s="148"/>
      <c r="CI36" s="148"/>
      <c r="CJ36" s="148"/>
      <c r="CK36" s="148"/>
      <c r="CL36" s="148"/>
      <c r="CM36" s="148"/>
      <c r="CN36" s="148"/>
      <c r="CO36" s="148"/>
      <c r="CP36" s="148"/>
      <c r="CQ36" s="148"/>
      <c r="CR36" s="148"/>
      <c r="CS36" s="148"/>
      <c r="CT36" s="148"/>
      <c r="CU36" s="148"/>
      <c r="CV36" s="148"/>
      <c r="CW36" s="148"/>
      <c r="CX36" s="148"/>
      <c r="CY36" s="148"/>
      <c r="CZ36" s="148"/>
      <c r="DA36" s="148"/>
      <c r="DB36" s="148"/>
      <c r="DC36" s="148"/>
      <c r="DD36" s="148"/>
      <c r="DE36" s="148"/>
      <c r="DF36" s="148"/>
      <c r="DG36" s="148"/>
      <c r="DH36" s="148"/>
      <c r="DI36" s="148"/>
      <c r="DJ36" s="148"/>
      <c r="DK36" s="148"/>
      <c r="DL36" s="148"/>
      <c r="DM36" s="148"/>
      <c r="DN36" s="148"/>
      <c r="DO36" s="148"/>
      <c r="DP36" s="148"/>
      <c r="DQ36" s="148"/>
      <c r="DR36" s="148"/>
      <c r="DS36" s="148"/>
      <c r="DT36" s="148"/>
      <c r="DU36" s="148"/>
      <c r="DV36" s="148"/>
      <c r="DW36" s="148"/>
      <c r="DX36" s="148"/>
      <c r="DY36" s="148"/>
      <c r="DZ36" s="148"/>
      <c r="EA36" s="148"/>
      <c r="EB36" s="148"/>
      <c r="EC36" s="148"/>
      <c r="ED36" s="148"/>
      <c r="EE36" s="148"/>
      <c r="EF36" s="148"/>
      <c r="EG36" s="148"/>
      <c r="EH36" s="148"/>
      <c r="EI36" s="148"/>
      <c r="EJ36" s="148"/>
      <c r="EK36" s="148"/>
      <c r="EL36" s="148"/>
      <c r="EM36" s="148"/>
      <c r="EN36" s="148"/>
      <c r="EO36" s="148"/>
      <c r="EP36" s="148"/>
      <c r="EQ36" s="148"/>
      <c r="ER36" s="148"/>
      <c r="ES36" s="148"/>
      <c r="ET36" s="148"/>
      <c r="EU36" s="148"/>
      <c r="EV36" s="148"/>
      <c r="EW36" s="148"/>
      <c r="EX36" s="148"/>
      <c r="EY36" s="148"/>
      <c r="EZ36" s="148"/>
      <c r="FA36" s="148"/>
      <c r="FB36" s="148"/>
      <c r="FC36" s="148"/>
      <c r="FD36" s="148"/>
      <c r="FE36" s="148"/>
      <c r="FF36" s="148"/>
      <c r="FG36" s="148"/>
      <c r="FH36" s="148"/>
      <c r="FI36" s="148"/>
      <c r="FJ36" s="148"/>
      <c r="FK36" s="148"/>
      <c r="FL36" s="148"/>
      <c r="FM36" s="148"/>
      <c r="FN36" s="148"/>
      <c r="FO36" s="148"/>
      <c r="FP36" s="148"/>
      <c r="FQ36" s="148"/>
    </row>
    <row r="37" s="89" customFormat="1" ht="23.25" customHeight="1" spans="1:173">
      <c r="A37" s="122">
        <v>600601001</v>
      </c>
      <c r="B37" s="120" t="s">
        <v>14</v>
      </c>
      <c r="C37" s="120" t="s">
        <v>16</v>
      </c>
      <c r="D37" s="120" t="s">
        <v>17</v>
      </c>
      <c r="E37" s="120" t="s">
        <v>18</v>
      </c>
      <c r="F37" s="120" t="s">
        <v>19</v>
      </c>
      <c r="G37" s="120" t="s">
        <v>50</v>
      </c>
      <c r="H37" s="120" t="s">
        <v>51</v>
      </c>
      <c r="I37" s="47"/>
      <c r="J37" s="154"/>
      <c r="K37" s="155"/>
      <c r="L37" s="147"/>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48"/>
      <c r="CG37" s="148"/>
      <c r="CH37" s="148"/>
      <c r="CI37" s="148"/>
      <c r="CJ37" s="148"/>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48"/>
      <c r="DK37" s="148"/>
      <c r="DL37" s="148"/>
      <c r="DM37" s="148"/>
      <c r="DN37" s="148"/>
      <c r="DO37" s="148"/>
      <c r="DP37" s="148"/>
      <c r="DQ37" s="148"/>
      <c r="DR37" s="148"/>
      <c r="DS37" s="148"/>
      <c r="DT37" s="148"/>
      <c r="DU37" s="148"/>
      <c r="DV37" s="148"/>
      <c r="DW37" s="148"/>
      <c r="DX37" s="148"/>
      <c r="DY37" s="148"/>
      <c r="DZ37" s="148"/>
      <c r="EA37" s="148"/>
      <c r="EB37" s="148"/>
      <c r="EC37" s="148"/>
      <c r="ED37" s="148"/>
      <c r="EE37" s="148"/>
      <c r="EF37" s="148"/>
      <c r="EG37" s="148"/>
      <c r="EH37" s="148"/>
      <c r="EI37" s="148"/>
      <c r="EJ37" s="148"/>
      <c r="EK37" s="148"/>
      <c r="EL37" s="148"/>
      <c r="EM37" s="148"/>
      <c r="EN37" s="148"/>
      <c r="EO37" s="148"/>
      <c r="EP37" s="148"/>
      <c r="EQ37" s="148"/>
      <c r="ER37" s="148"/>
      <c r="ES37" s="148"/>
      <c r="ET37" s="148"/>
      <c r="EU37" s="148"/>
      <c r="EV37" s="148"/>
      <c r="EW37" s="148"/>
      <c r="EX37" s="148"/>
      <c r="EY37" s="148"/>
      <c r="EZ37" s="148"/>
      <c r="FA37" s="148"/>
      <c r="FB37" s="148"/>
      <c r="FC37" s="148"/>
      <c r="FD37" s="148"/>
      <c r="FE37" s="148"/>
      <c r="FF37" s="148"/>
      <c r="FG37" s="148"/>
      <c r="FH37" s="148"/>
      <c r="FI37" s="148"/>
      <c r="FJ37" s="148"/>
      <c r="FK37" s="148"/>
      <c r="FL37" s="148"/>
      <c r="FM37" s="148"/>
      <c r="FN37" s="148"/>
      <c r="FO37" s="148"/>
      <c r="FP37" s="148"/>
      <c r="FQ37" s="148"/>
    </row>
    <row r="38" s="91" customFormat="1" ht="23" customHeight="1" spans="1:173">
      <c r="A38" s="122">
        <v>600601001</v>
      </c>
      <c r="B38" s="120" t="s">
        <v>14</v>
      </c>
      <c r="C38" s="120" t="s">
        <v>16</v>
      </c>
      <c r="D38" s="120" t="s">
        <v>17</v>
      </c>
      <c r="E38" s="120" t="s">
        <v>18</v>
      </c>
      <c r="F38" s="120" t="s">
        <v>19</v>
      </c>
      <c r="G38" s="120" t="s">
        <v>50</v>
      </c>
      <c r="H38" s="120" t="s">
        <v>53</v>
      </c>
      <c r="I38" s="156"/>
      <c r="J38" s="157"/>
      <c r="K38" s="155"/>
      <c r="L38" s="158"/>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159"/>
      <c r="CG38" s="159"/>
      <c r="CH38" s="159"/>
      <c r="CI38" s="159"/>
      <c r="CJ38" s="159"/>
      <c r="CK38" s="159"/>
      <c r="CL38" s="159"/>
      <c r="CM38" s="159"/>
      <c r="CN38" s="159"/>
      <c r="CO38" s="159"/>
      <c r="CP38" s="159"/>
      <c r="CQ38" s="159"/>
      <c r="CR38" s="159"/>
      <c r="CS38" s="159"/>
      <c r="CT38" s="159"/>
      <c r="CU38" s="159"/>
      <c r="CV38" s="159"/>
      <c r="CW38" s="159"/>
      <c r="CX38" s="159"/>
      <c r="CY38" s="159"/>
      <c r="CZ38" s="159"/>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59"/>
      <c r="EX38" s="159"/>
      <c r="EY38" s="159"/>
      <c r="EZ38" s="159"/>
      <c r="FA38" s="159"/>
      <c r="FB38" s="159"/>
      <c r="FC38" s="159"/>
      <c r="FD38" s="159"/>
      <c r="FE38" s="159"/>
      <c r="FF38" s="159"/>
      <c r="FG38" s="159"/>
      <c r="FH38" s="159"/>
      <c r="FI38" s="159"/>
      <c r="FJ38" s="159"/>
      <c r="FK38" s="159"/>
      <c r="FL38" s="159"/>
      <c r="FM38" s="159"/>
      <c r="FN38" s="159"/>
      <c r="FO38" s="159"/>
      <c r="FP38" s="159"/>
      <c r="FQ38" s="159"/>
    </row>
    <row r="39" s="89" customFormat="1" ht="26.25" customHeight="1" spans="1:173">
      <c r="A39" s="122">
        <v>600601001</v>
      </c>
      <c r="B39" s="120" t="s">
        <v>14</v>
      </c>
      <c r="C39" s="120" t="s">
        <v>16</v>
      </c>
      <c r="D39" s="120" t="s">
        <v>17</v>
      </c>
      <c r="E39" s="120" t="s">
        <v>18</v>
      </c>
      <c r="F39" s="120" t="s">
        <v>19</v>
      </c>
      <c r="G39" s="120" t="s">
        <v>50</v>
      </c>
      <c r="H39" s="120" t="s">
        <v>54</v>
      </c>
      <c r="I39" s="47"/>
      <c r="J39" s="154"/>
      <c r="K39" s="149"/>
      <c r="L39" s="147"/>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48"/>
      <c r="CM39" s="148"/>
      <c r="CN39" s="148"/>
      <c r="CO39" s="148"/>
      <c r="CP39" s="148"/>
      <c r="CQ39" s="148"/>
      <c r="CR39" s="148"/>
      <c r="CS39" s="148"/>
      <c r="CT39" s="148"/>
      <c r="CU39" s="148"/>
      <c r="CV39" s="148"/>
      <c r="CW39" s="148"/>
      <c r="CX39" s="148"/>
      <c r="CY39" s="148"/>
      <c r="CZ39" s="148"/>
      <c r="DA39" s="148"/>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48"/>
      <c r="EM39" s="148"/>
      <c r="EN39" s="148"/>
      <c r="EO39" s="148"/>
      <c r="EP39" s="148"/>
      <c r="EQ39" s="148"/>
      <c r="ER39" s="148"/>
      <c r="ES39" s="148"/>
      <c r="ET39" s="148"/>
      <c r="EU39" s="148"/>
      <c r="EV39" s="148"/>
      <c r="EW39" s="148"/>
      <c r="EX39" s="148"/>
      <c r="EY39" s="148"/>
      <c r="EZ39" s="148"/>
      <c r="FA39" s="148"/>
      <c r="FB39" s="148"/>
      <c r="FC39" s="148"/>
      <c r="FD39" s="148"/>
      <c r="FE39" s="148"/>
      <c r="FF39" s="148"/>
      <c r="FG39" s="148"/>
      <c r="FH39" s="148"/>
      <c r="FI39" s="148"/>
      <c r="FJ39" s="148"/>
      <c r="FK39" s="148"/>
      <c r="FL39" s="148"/>
      <c r="FM39" s="148"/>
      <c r="FN39" s="148"/>
      <c r="FO39" s="148"/>
      <c r="FP39" s="148"/>
      <c r="FQ39" s="148"/>
    </row>
    <row r="40" s="89" customFormat="1" ht="26.25" customHeight="1" spans="1:173">
      <c r="A40" s="122">
        <v>600601001</v>
      </c>
      <c r="B40" s="120" t="s">
        <v>14</v>
      </c>
      <c r="C40" s="120" t="s">
        <v>16</v>
      </c>
      <c r="D40" s="120" t="s">
        <v>17</v>
      </c>
      <c r="E40" s="120" t="s">
        <v>18</v>
      </c>
      <c r="F40" s="120" t="s">
        <v>19</v>
      </c>
      <c r="G40" s="120" t="s">
        <v>50</v>
      </c>
      <c r="H40" s="120" t="s">
        <v>55</v>
      </c>
      <c r="I40" s="47"/>
      <c r="J40" s="154"/>
      <c r="K40" s="149"/>
      <c r="L40" s="147"/>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c r="BX40" s="148"/>
      <c r="BY40" s="148"/>
      <c r="BZ40" s="148"/>
      <c r="CA40" s="148"/>
      <c r="CB40" s="148"/>
      <c r="CC40" s="148"/>
      <c r="CD40" s="148"/>
      <c r="CE40" s="148"/>
      <c r="CF40" s="148"/>
      <c r="CG40" s="148"/>
      <c r="CH40" s="148"/>
      <c r="CI40" s="148"/>
      <c r="CJ40" s="148"/>
      <c r="CK40" s="148"/>
      <c r="CL40" s="148"/>
      <c r="CM40" s="148"/>
      <c r="CN40" s="148"/>
      <c r="CO40" s="148"/>
      <c r="CP40" s="148"/>
      <c r="CQ40" s="148"/>
      <c r="CR40" s="148"/>
      <c r="CS40" s="148"/>
      <c r="CT40" s="148"/>
      <c r="CU40" s="148"/>
      <c r="CV40" s="148"/>
      <c r="CW40" s="148"/>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8"/>
      <c r="FG40" s="148"/>
      <c r="FH40" s="148"/>
      <c r="FI40" s="148"/>
      <c r="FJ40" s="148"/>
      <c r="FK40" s="148"/>
      <c r="FL40" s="148"/>
      <c r="FM40" s="148"/>
      <c r="FN40" s="148"/>
      <c r="FO40" s="148"/>
      <c r="FP40" s="148"/>
      <c r="FQ40" s="148"/>
    </row>
    <row r="41" s="89" customFormat="1" ht="26.25" customHeight="1" spans="1:173">
      <c r="A41" s="122">
        <v>600601001</v>
      </c>
      <c r="B41" s="120" t="s">
        <v>14</v>
      </c>
      <c r="C41" s="120" t="s">
        <v>16</v>
      </c>
      <c r="D41" s="120" t="s">
        <v>17</v>
      </c>
      <c r="E41" s="120" t="s">
        <v>18</v>
      </c>
      <c r="F41" s="120" t="s">
        <v>19</v>
      </c>
      <c r="G41" s="120" t="s">
        <v>50</v>
      </c>
      <c r="H41" s="120" t="s">
        <v>52</v>
      </c>
      <c r="I41" s="47"/>
      <c r="J41" s="154">
        <f>1100/10000</f>
        <v>0.11</v>
      </c>
      <c r="K41" s="149"/>
      <c r="L41" s="147"/>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148"/>
      <c r="CC41" s="148"/>
      <c r="CD41" s="148"/>
      <c r="CE41" s="148"/>
      <c r="CF41" s="148"/>
      <c r="CG41" s="148"/>
      <c r="CH41" s="148"/>
      <c r="CI41" s="148"/>
      <c r="CJ41" s="148"/>
      <c r="CK41" s="148"/>
      <c r="CL41" s="148"/>
      <c r="CM41" s="148"/>
      <c r="CN41" s="148"/>
      <c r="CO41" s="148"/>
      <c r="CP41" s="148"/>
      <c r="CQ41" s="148"/>
      <c r="CR41" s="148"/>
      <c r="CS41" s="148"/>
      <c r="CT41" s="148"/>
      <c r="CU41" s="148"/>
      <c r="CV41" s="148"/>
      <c r="CW41" s="148"/>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8"/>
      <c r="FG41" s="148"/>
      <c r="FH41" s="148"/>
      <c r="FI41" s="148"/>
      <c r="FJ41" s="148"/>
      <c r="FK41" s="148"/>
      <c r="FL41" s="148"/>
      <c r="FM41" s="148"/>
      <c r="FN41" s="148"/>
      <c r="FO41" s="148"/>
      <c r="FP41" s="148"/>
      <c r="FQ41" s="148"/>
    </row>
    <row r="42" s="160" customFormat="1" ht="20" customHeight="1" spans="1:173">
      <c r="A42" s="214"/>
      <c r="B42" s="215"/>
      <c r="C42" s="22"/>
      <c r="D42" s="22"/>
      <c r="E42" s="22"/>
      <c r="F42" s="22"/>
      <c r="G42" s="22"/>
      <c r="H42" s="22"/>
      <c r="I42" s="220"/>
      <c r="J42" s="221">
        <f>J41+J29+J28+J27+J26+J25+J23+J22+J19</f>
        <v>1.06502905</v>
      </c>
      <c r="K42" s="149"/>
      <c r="L42" s="147"/>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2"/>
      <c r="EY42" s="202"/>
      <c r="EZ42" s="202"/>
      <c r="FA42" s="202"/>
      <c r="FB42" s="202"/>
      <c r="FC42" s="202"/>
      <c r="FD42" s="202"/>
      <c r="FE42" s="202"/>
      <c r="FF42" s="202"/>
      <c r="FG42" s="202"/>
      <c r="FH42" s="202"/>
      <c r="FI42" s="202"/>
      <c r="FJ42" s="202"/>
      <c r="FK42" s="202"/>
      <c r="FL42" s="202"/>
      <c r="FM42" s="202"/>
      <c r="FN42" s="202"/>
      <c r="FO42" s="202"/>
      <c r="FP42" s="202"/>
      <c r="FQ42" s="202"/>
    </row>
    <row r="43" s="160" customFormat="1" ht="20" customHeight="1" spans="1:12">
      <c r="A43" s="214"/>
      <c r="B43" s="215"/>
      <c r="C43" s="22"/>
      <c r="D43" s="22"/>
      <c r="E43" s="22"/>
      <c r="F43" s="22"/>
      <c r="G43" s="22"/>
      <c r="H43" s="22"/>
      <c r="I43" s="220"/>
      <c r="J43" s="221">
        <f>J18+J17+J16+J15+J12+J11</f>
        <v>3.38308947666667</v>
      </c>
      <c r="K43" s="95"/>
      <c r="L43" s="96"/>
    </row>
    <row r="44" s="89" customFormat="1" ht="20" customHeight="1" spans="1:12">
      <c r="A44" s="122"/>
      <c r="B44" s="215"/>
      <c r="C44" s="22"/>
      <c r="D44" s="22"/>
      <c r="E44" s="22"/>
      <c r="F44" s="22"/>
      <c r="G44" s="22"/>
      <c r="H44" s="22"/>
      <c r="I44" s="220"/>
      <c r="J44" s="221">
        <v>16.45</v>
      </c>
      <c r="K44" s="95"/>
      <c r="L44" s="96"/>
    </row>
    <row r="45" s="89" customFormat="1" ht="18" customHeight="1" spans="1:12">
      <c r="A45" s="122"/>
      <c r="B45" s="215"/>
      <c r="C45" s="22"/>
      <c r="D45" s="22"/>
      <c r="E45" s="22"/>
      <c r="F45" s="22"/>
      <c r="G45" s="22"/>
      <c r="H45" s="22"/>
      <c r="I45" s="222"/>
      <c r="J45" s="221">
        <f>SUM(J42:J44)</f>
        <v>20.8981185266667</v>
      </c>
      <c r="K45" s="95"/>
      <c r="L45" s="96"/>
    </row>
    <row r="46" s="89" customFormat="1" ht="18" customHeight="1" spans="1:12">
      <c r="A46" s="122"/>
      <c r="B46" s="215"/>
      <c r="C46" s="22"/>
      <c r="D46" s="22"/>
      <c r="E46" s="22"/>
      <c r="F46" s="22"/>
      <c r="G46" s="22"/>
      <c r="H46" s="22"/>
      <c r="I46" s="220"/>
      <c r="J46" s="223">
        <f>J8+J9+J10</f>
        <v>6.1239</v>
      </c>
      <c r="K46" s="95"/>
      <c r="L46" s="96"/>
    </row>
    <row r="47" s="89" customFormat="1" ht="26.25" customHeight="1" spans="1:12">
      <c r="A47" s="122"/>
      <c r="B47" s="215"/>
      <c r="C47" s="22"/>
      <c r="D47" s="22"/>
      <c r="E47" s="22"/>
      <c r="F47" s="22"/>
      <c r="G47" s="22"/>
      <c r="H47" s="22"/>
      <c r="I47" s="224"/>
      <c r="J47" s="223"/>
      <c r="K47" s="95"/>
      <c r="L47" s="96"/>
    </row>
    <row r="48" s="89" customFormat="1" ht="26.25" customHeight="1" spans="1:12">
      <c r="A48" s="122"/>
      <c r="B48" s="215"/>
      <c r="C48" s="22"/>
      <c r="D48" s="22"/>
      <c r="E48" s="22"/>
      <c r="F48" s="22"/>
      <c r="G48" s="22"/>
      <c r="H48" s="22"/>
      <c r="I48" s="224"/>
      <c r="J48" s="223"/>
      <c r="K48" s="95"/>
      <c r="L48" s="96"/>
    </row>
    <row r="49" s="89" customFormat="1" ht="26.25" customHeight="1" spans="1:12">
      <c r="A49" s="122"/>
      <c r="B49" s="215"/>
      <c r="C49" s="22"/>
      <c r="D49" s="22"/>
      <c r="E49" s="22"/>
      <c r="F49" s="22"/>
      <c r="G49" s="22"/>
      <c r="H49" s="22"/>
      <c r="I49" s="224"/>
      <c r="J49" s="223"/>
      <c r="K49" s="95"/>
      <c r="L49" s="96"/>
    </row>
    <row r="50" s="89" customFormat="1" ht="26.25" customHeight="1" spans="1:12">
      <c r="A50" s="122"/>
      <c r="B50" s="215"/>
      <c r="C50" s="22"/>
      <c r="D50" s="22"/>
      <c r="E50" s="22"/>
      <c r="F50" s="22"/>
      <c r="G50" s="22"/>
      <c r="H50" s="22"/>
      <c r="I50" s="224"/>
      <c r="J50" s="223"/>
      <c r="K50" s="95"/>
      <c r="L50" s="96"/>
    </row>
    <row r="51" s="89" customFormat="1" ht="26.25" customHeight="1" spans="1:12">
      <c r="A51" s="122"/>
      <c r="B51" s="215"/>
      <c r="C51" s="22"/>
      <c r="D51" s="22"/>
      <c r="E51" s="22"/>
      <c r="F51" s="22"/>
      <c r="G51" s="22"/>
      <c r="H51" s="22"/>
      <c r="I51" s="224"/>
      <c r="J51" s="223"/>
      <c r="K51" s="95"/>
      <c r="L51" s="96"/>
    </row>
    <row r="52" s="89" customFormat="1" ht="26.25" customHeight="1" spans="1:12">
      <c r="A52" s="122"/>
      <c r="B52" s="215"/>
      <c r="C52" s="22"/>
      <c r="D52" s="22"/>
      <c r="E52" s="22"/>
      <c r="F52" s="22"/>
      <c r="G52" s="22"/>
      <c r="H52" s="22"/>
      <c r="I52" s="224"/>
      <c r="J52" s="223"/>
      <c r="K52" s="95"/>
      <c r="L52" s="96"/>
    </row>
    <row r="53" s="89" customFormat="1" ht="26.25" customHeight="1" spans="1:12">
      <c r="A53" s="122"/>
      <c r="B53" s="215"/>
      <c r="C53" s="22"/>
      <c r="D53" s="22"/>
      <c r="E53" s="22"/>
      <c r="F53" s="22"/>
      <c r="G53" s="22"/>
      <c r="H53" s="22"/>
      <c r="I53" s="224"/>
      <c r="J53" s="223"/>
      <c r="K53" s="95"/>
      <c r="L53" s="96"/>
    </row>
    <row r="54" s="89" customFormat="1" ht="26.25" customHeight="1" spans="1:12">
      <c r="A54" s="122"/>
      <c r="B54" s="215"/>
      <c r="C54" s="22"/>
      <c r="D54" s="22"/>
      <c r="E54" s="22"/>
      <c r="F54" s="22"/>
      <c r="G54" s="22"/>
      <c r="H54" s="22"/>
      <c r="I54" s="224"/>
      <c r="J54" s="223"/>
      <c r="K54" s="95"/>
      <c r="L54" s="96"/>
    </row>
    <row r="55" s="89" customFormat="1" ht="26.25" customHeight="1" spans="1:12">
      <c r="A55" s="122"/>
      <c r="B55" s="215"/>
      <c r="C55" s="22"/>
      <c r="D55" s="22"/>
      <c r="E55" s="22"/>
      <c r="F55" s="22"/>
      <c r="G55" s="22"/>
      <c r="H55" s="22"/>
      <c r="I55" s="224"/>
      <c r="J55" s="223"/>
      <c r="K55" s="95"/>
      <c r="L55" s="96"/>
    </row>
    <row r="56" s="89" customFormat="1" ht="26.25" customHeight="1" spans="1:12">
      <c r="A56" s="122"/>
      <c r="B56" s="215"/>
      <c r="C56" s="22"/>
      <c r="D56" s="22"/>
      <c r="E56" s="22"/>
      <c r="F56" s="22"/>
      <c r="G56" s="22"/>
      <c r="H56" s="22"/>
      <c r="I56" s="224"/>
      <c r="J56" s="223"/>
      <c r="K56" s="95"/>
      <c r="L56" s="96"/>
    </row>
    <row r="57" s="89" customFormat="1" ht="26.25" customHeight="1" spans="1:12">
      <c r="A57" s="122"/>
      <c r="B57" s="215"/>
      <c r="C57" s="22"/>
      <c r="D57" s="22"/>
      <c r="E57" s="22"/>
      <c r="F57" s="22"/>
      <c r="G57" s="22"/>
      <c r="H57" s="22"/>
      <c r="I57" s="224"/>
      <c r="J57" s="223"/>
      <c r="K57" s="95"/>
      <c r="L57" s="96"/>
    </row>
    <row r="58" s="89" customFormat="1" ht="26.25" customHeight="1" spans="1:12">
      <c r="A58" s="122"/>
      <c r="B58" s="215"/>
      <c r="C58" s="22"/>
      <c r="D58" s="22"/>
      <c r="E58" s="22"/>
      <c r="F58" s="22"/>
      <c r="G58" s="22"/>
      <c r="H58" s="22"/>
      <c r="I58" s="224"/>
      <c r="J58" s="223"/>
      <c r="K58" s="95"/>
      <c r="L58" s="96"/>
    </row>
    <row r="59" s="89" customFormat="1" ht="26.25" customHeight="1" spans="1:12">
      <c r="A59" s="122"/>
      <c r="B59" s="215"/>
      <c r="C59" s="22"/>
      <c r="D59" s="22"/>
      <c r="E59" s="22"/>
      <c r="F59" s="22"/>
      <c r="G59" s="22"/>
      <c r="H59" s="22"/>
      <c r="I59" s="224"/>
      <c r="J59" s="223"/>
      <c r="K59" s="95"/>
      <c r="L59" s="96"/>
    </row>
    <row r="60" s="89" customFormat="1" ht="26.25" customHeight="1" spans="1:12">
      <c r="A60" s="122"/>
      <c r="B60" s="215"/>
      <c r="C60" s="22"/>
      <c r="D60" s="22"/>
      <c r="E60" s="22"/>
      <c r="F60" s="22"/>
      <c r="G60" s="22"/>
      <c r="H60" s="22"/>
      <c r="I60" s="224"/>
      <c r="J60" s="223"/>
      <c r="K60" s="95"/>
      <c r="L60" s="96"/>
    </row>
    <row r="61" s="89" customFormat="1" ht="26.25" customHeight="1" spans="1:12">
      <c r="A61" s="122"/>
      <c r="B61" s="215"/>
      <c r="C61" s="22"/>
      <c r="D61" s="22"/>
      <c r="E61" s="22"/>
      <c r="F61" s="22"/>
      <c r="G61" s="22"/>
      <c r="H61" s="22"/>
      <c r="I61" s="224"/>
      <c r="J61" s="223"/>
      <c r="K61" s="95"/>
      <c r="L61" s="96"/>
    </row>
    <row r="62" s="89" customFormat="1" ht="26.25" customHeight="1" spans="1:12">
      <c r="A62" s="122"/>
      <c r="B62" s="215"/>
      <c r="C62" s="22"/>
      <c r="D62" s="22"/>
      <c r="E62" s="22"/>
      <c r="F62" s="22"/>
      <c r="G62" s="22"/>
      <c r="H62" s="22"/>
      <c r="I62" s="224"/>
      <c r="J62" s="223"/>
      <c r="K62" s="95"/>
      <c r="L62" s="96"/>
    </row>
    <row r="63" s="89" customFormat="1" ht="26.25" customHeight="1" spans="1:12">
      <c r="A63" s="122"/>
      <c r="B63" s="215"/>
      <c r="C63" s="22"/>
      <c r="D63" s="22"/>
      <c r="E63" s="22"/>
      <c r="F63" s="22"/>
      <c r="G63" s="22"/>
      <c r="H63" s="22"/>
      <c r="I63" s="224"/>
      <c r="J63" s="223"/>
      <c r="K63" s="95"/>
      <c r="L63" s="96"/>
    </row>
    <row r="64" s="89" customFormat="1" ht="26.25" customHeight="1" spans="1:12">
      <c r="A64" s="122"/>
      <c r="B64" s="215"/>
      <c r="C64" s="22"/>
      <c r="D64" s="22"/>
      <c r="E64" s="22"/>
      <c r="F64" s="22"/>
      <c r="G64" s="22"/>
      <c r="H64" s="22"/>
      <c r="I64" s="224"/>
      <c r="J64" s="223"/>
      <c r="K64" s="95"/>
      <c r="L64" s="96"/>
    </row>
    <row r="65" s="89" customFormat="1" ht="26.25" customHeight="1" spans="1:12">
      <c r="A65" s="122"/>
      <c r="B65" s="215"/>
      <c r="C65" s="22"/>
      <c r="D65" s="22"/>
      <c r="E65" s="22"/>
      <c r="F65" s="22"/>
      <c r="G65" s="22"/>
      <c r="H65" s="22"/>
      <c r="I65" s="224"/>
      <c r="J65" s="223"/>
      <c r="K65" s="95"/>
      <c r="L65" s="96"/>
    </row>
    <row r="66" s="89" customFormat="1" ht="26.25" customHeight="1" spans="1:12">
      <c r="A66" s="122"/>
      <c r="B66" s="215"/>
      <c r="C66" s="22"/>
      <c r="D66" s="22"/>
      <c r="E66" s="22"/>
      <c r="F66" s="22"/>
      <c r="G66" s="22"/>
      <c r="H66" s="22"/>
      <c r="I66" s="224"/>
      <c r="J66" s="223"/>
      <c r="K66" s="95"/>
      <c r="L66" s="96"/>
    </row>
    <row r="67" s="89" customFormat="1" ht="26.25" customHeight="1" spans="1:12">
      <c r="A67" s="122"/>
      <c r="B67" s="215"/>
      <c r="C67" s="22"/>
      <c r="D67" s="22"/>
      <c r="E67" s="22"/>
      <c r="F67" s="22"/>
      <c r="G67" s="22"/>
      <c r="H67" s="22"/>
      <c r="I67" s="224"/>
      <c r="J67" s="223"/>
      <c r="K67" s="95"/>
      <c r="L67" s="96"/>
    </row>
    <row r="68" s="89" customFormat="1" ht="26.25" customHeight="1" spans="1:12">
      <c r="A68" s="122"/>
      <c r="B68" s="215"/>
      <c r="C68" s="22"/>
      <c r="D68" s="22"/>
      <c r="E68" s="22"/>
      <c r="F68" s="22"/>
      <c r="G68" s="22"/>
      <c r="H68" s="22"/>
      <c r="I68" s="224"/>
      <c r="J68" s="223"/>
      <c r="K68" s="95"/>
      <c r="L68" s="96"/>
    </row>
    <row r="69" s="89" customFormat="1" ht="26.25" customHeight="1" spans="1:12">
      <c r="A69" s="122"/>
      <c r="B69" s="215"/>
      <c r="C69" s="22"/>
      <c r="D69" s="22"/>
      <c r="E69" s="22"/>
      <c r="F69" s="22"/>
      <c r="G69" s="22"/>
      <c r="H69" s="22"/>
      <c r="I69" s="224"/>
      <c r="J69" s="223"/>
      <c r="K69" s="95"/>
      <c r="L69" s="96"/>
    </row>
    <row r="70" s="89" customFormat="1" ht="26.25" customHeight="1" spans="1:12">
      <c r="A70" s="122"/>
      <c r="B70" s="215"/>
      <c r="C70" s="22"/>
      <c r="D70" s="22"/>
      <c r="E70" s="22"/>
      <c r="F70" s="22"/>
      <c r="G70" s="22"/>
      <c r="H70" s="22"/>
      <c r="I70" s="224"/>
      <c r="J70" s="223"/>
      <c r="K70" s="95"/>
      <c r="L70" s="96"/>
    </row>
    <row r="71" s="89" customFormat="1" ht="26.25" customHeight="1" spans="1:12">
      <c r="A71" s="122"/>
      <c r="B71" s="215"/>
      <c r="C71" s="22"/>
      <c r="D71" s="22"/>
      <c r="E71" s="22"/>
      <c r="F71" s="22"/>
      <c r="G71" s="22"/>
      <c r="H71" s="22"/>
      <c r="I71" s="224"/>
      <c r="J71" s="223"/>
      <c r="K71" s="95"/>
      <c r="L71" s="96"/>
    </row>
    <row r="72" s="89" customFormat="1" ht="26.25" customHeight="1" spans="1:12">
      <c r="A72" s="122"/>
      <c r="B72" s="215"/>
      <c r="C72" s="22"/>
      <c r="D72" s="22"/>
      <c r="E72" s="22"/>
      <c r="F72" s="22"/>
      <c r="G72" s="22"/>
      <c r="H72" s="22"/>
      <c r="I72" s="224"/>
      <c r="J72" s="223"/>
      <c r="K72" s="95"/>
      <c r="L72" s="96"/>
    </row>
    <row r="73" s="89" customFormat="1" ht="26.25" customHeight="1" spans="1:12">
      <c r="A73" s="122"/>
      <c r="B73" s="215"/>
      <c r="C73" s="22"/>
      <c r="D73" s="22"/>
      <c r="E73" s="22"/>
      <c r="F73" s="22"/>
      <c r="G73" s="22"/>
      <c r="H73" s="22"/>
      <c r="I73" s="224"/>
      <c r="J73" s="223"/>
      <c r="K73" s="95"/>
      <c r="L73" s="96"/>
    </row>
    <row r="74" s="89" customFormat="1" ht="26.25" customHeight="1" spans="1:12">
      <c r="A74" s="122"/>
      <c r="B74" s="215"/>
      <c r="C74" s="22"/>
      <c r="D74" s="22"/>
      <c r="E74" s="22"/>
      <c r="F74" s="22"/>
      <c r="G74" s="22"/>
      <c r="H74" s="22"/>
      <c r="I74" s="224"/>
      <c r="J74" s="223"/>
      <c r="K74" s="95"/>
      <c r="L74" s="96"/>
    </row>
    <row r="75" s="89" customFormat="1" ht="26.25" customHeight="1" spans="1:12">
      <c r="A75" s="122"/>
      <c r="B75" s="215"/>
      <c r="C75" s="22"/>
      <c r="D75" s="22"/>
      <c r="E75" s="22"/>
      <c r="F75" s="22"/>
      <c r="G75" s="22"/>
      <c r="H75" s="22"/>
      <c r="I75" s="224"/>
      <c r="J75" s="223"/>
      <c r="K75" s="95"/>
      <c r="L75" s="96"/>
    </row>
    <row r="76" s="89" customFormat="1" ht="26.25" customHeight="1" spans="1:12">
      <c r="A76" s="122"/>
      <c r="B76" s="215"/>
      <c r="C76" s="22"/>
      <c r="D76" s="22"/>
      <c r="E76" s="22"/>
      <c r="F76" s="22"/>
      <c r="G76" s="22"/>
      <c r="H76" s="22"/>
      <c r="I76" s="224"/>
      <c r="J76" s="223"/>
      <c r="K76" s="95"/>
      <c r="L76" s="96"/>
    </row>
    <row r="77" s="89" customFormat="1" ht="26.25" customHeight="1" spans="1:12">
      <c r="A77" s="122"/>
      <c r="B77" s="215"/>
      <c r="C77" s="22"/>
      <c r="D77" s="22"/>
      <c r="E77" s="22"/>
      <c r="F77" s="22"/>
      <c r="G77" s="22"/>
      <c r="H77" s="22"/>
      <c r="I77" s="224"/>
      <c r="J77" s="223"/>
      <c r="K77" s="95"/>
      <c r="L77" s="96"/>
    </row>
  </sheetData>
  <mergeCells count="12">
    <mergeCell ref="A2:J2"/>
    <mergeCell ref="A4:H4"/>
    <mergeCell ref="I4:J4"/>
    <mergeCell ref="C5:F5"/>
    <mergeCell ref="C7:H7"/>
    <mergeCell ref="A5:A6"/>
    <mergeCell ref="B5:B6"/>
    <mergeCell ref="G5:G6"/>
    <mergeCell ref="H5:H6"/>
    <mergeCell ref="I5:I6"/>
    <mergeCell ref="J5:J6"/>
    <mergeCell ref="K33:K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7" workbookViewId="0">
      <selection activeCell="A11" sqref="A11:A12"/>
    </sheetView>
  </sheetViews>
  <sheetFormatPr defaultColWidth="9" defaultRowHeight="11.25"/>
  <cols>
    <col min="1" max="1" width="180.666666666667" customWidth="1"/>
  </cols>
  <sheetData>
    <row r="1" s="163" customFormat="1" ht="12.75" customHeight="1" spans="1:1">
      <c r="A1"/>
    </row>
    <row r="2" s="163" customFormat="1" ht="12.75" customHeight="1"/>
    <row r="3" s="163" customFormat="1" ht="12.75" customHeight="1"/>
    <row r="4" s="163" customFormat="1" ht="12.75" customHeight="1"/>
    <row r="5" s="163" customFormat="1" ht="142.5" customHeight="1" spans="1:1">
      <c r="A5" s="206" t="s">
        <v>56</v>
      </c>
    </row>
    <row r="6" s="163" customFormat="1" ht="12.75" customHeight="1" spans="1:256">
      <c r="A6" s="200"/>
      <c r="IV6" s="200"/>
    </row>
    <row r="7" s="163" customFormat="1" ht="46.5" customHeight="1" spans="1:256">
      <c r="A7" s="200"/>
      <c r="IV7" s="200"/>
    </row>
    <row r="8" s="163" customFormat="1" ht="12.75" customHeight="1" spans="1:256">
      <c r="A8" s="200"/>
      <c r="BQ8" s="212"/>
      <c r="IV8" s="200"/>
    </row>
    <row r="9" s="163" customFormat="1" ht="12.75" customHeight="1" spans="1:256">
      <c r="A9" s="200"/>
      <c r="BQ9" s="200"/>
      <c r="IV9" s="200"/>
    </row>
    <row r="10" s="163" customFormat="1" ht="12.75" customHeight="1" spans="1:69">
      <c r="A10" s="200"/>
      <c r="BQ10" s="200"/>
    </row>
    <row r="11" s="163" customFormat="1" ht="24" customHeight="1" spans="1:69">
      <c r="A11" s="205" t="s">
        <v>57</v>
      </c>
      <c r="B11" s="207"/>
      <c r="C11" s="207"/>
      <c r="D11" s="207"/>
      <c r="E11" s="207"/>
      <c r="F11" s="207"/>
      <c r="G11" s="207"/>
      <c r="H11" s="207"/>
      <c r="I11" s="207"/>
      <c r="J11" s="207"/>
      <c r="K11" s="207"/>
      <c r="L11" s="207"/>
      <c r="M11" s="207"/>
      <c r="N11" s="207"/>
      <c r="O11" s="207"/>
      <c r="P11" s="207"/>
      <c r="Q11" s="207"/>
      <c r="R11" s="207"/>
      <c r="S11" s="207"/>
      <c r="T11" s="207"/>
      <c r="U11" s="207"/>
      <c r="V11" s="207"/>
      <c r="W11" s="207"/>
      <c r="BP11" s="200"/>
      <c r="BQ11" s="213" t="s">
        <v>58</v>
      </c>
    </row>
    <row r="12" s="163" customFormat="1" ht="23.25" customHeight="1" spans="1:68">
      <c r="A12" s="205"/>
      <c r="BP12" s="200"/>
    </row>
    <row r="13" s="163" customFormat="1" ht="23.25" customHeight="1" spans="1:68">
      <c r="A13" s="205"/>
      <c r="BP13" s="200"/>
    </row>
    <row r="14" s="205" customFormat="1" ht="44.25" customHeight="1" spans="1:1">
      <c r="A14" s="205" t="s">
        <v>59</v>
      </c>
    </row>
    <row r="15" s="163" customFormat="1" ht="40.5" customHeight="1" spans="1:23">
      <c r="A15" s="208" t="s">
        <v>60</v>
      </c>
      <c r="B15" s="207"/>
      <c r="C15" s="207"/>
      <c r="D15" s="207"/>
      <c r="E15" s="207"/>
      <c r="F15" s="207"/>
      <c r="G15" s="207"/>
      <c r="H15" s="207"/>
      <c r="I15" s="207"/>
      <c r="J15" s="207"/>
      <c r="K15" s="207"/>
      <c r="L15" s="207"/>
      <c r="M15" s="207"/>
      <c r="N15" s="207"/>
      <c r="O15" s="207"/>
      <c r="P15" s="207"/>
      <c r="Q15" s="207"/>
      <c r="R15" s="207"/>
      <c r="S15" s="207"/>
      <c r="T15" s="207"/>
      <c r="U15" s="207"/>
      <c r="V15" s="207"/>
      <c r="W15" s="207"/>
    </row>
    <row r="16" s="163" customFormat="1" ht="12.75" customHeight="1" spans="1:1">
      <c r="A16" s="209"/>
    </row>
    <row r="17" s="163" customFormat="1" ht="12.75" customHeight="1" spans="1:1">
      <c r="A17" s="209"/>
    </row>
    <row r="18" s="163" customFormat="1" ht="42.75" customHeight="1" spans="1:23">
      <c r="A18" s="210" t="s">
        <v>61</v>
      </c>
      <c r="B18" s="207"/>
      <c r="C18" s="207"/>
      <c r="D18" s="207"/>
      <c r="E18" s="207"/>
      <c r="F18" s="207"/>
      <c r="G18" s="211"/>
      <c r="H18" s="207"/>
      <c r="I18" s="207"/>
      <c r="J18" s="207"/>
      <c r="K18" s="207"/>
      <c r="L18" s="207"/>
      <c r="M18" s="207"/>
      <c r="N18" s="207"/>
      <c r="O18" s="207"/>
      <c r="P18" s="207"/>
      <c r="Q18" s="207"/>
      <c r="R18" s="207"/>
      <c r="S18" s="207"/>
      <c r="T18" s="207"/>
      <c r="U18" s="207"/>
      <c r="V18" s="207"/>
      <c r="W18" s="207"/>
    </row>
    <row r="19" s="163" customFormat="1" ht="42.75" customHeight="1" spans="1:23">
      <c r="A19" s="210" t="s">
        <v>62</v>
      </c>
      <c r="B19" s="207"/>
      <c r="C19" s="207"/>
      <c r="D19" s="207"/>
      <c r="E19" s="207"/>
      <c r="F19" s="207"/>
      <c r="G19" s="211"/>
      <c r="H19" s="207"/>
      <c r="I19" s="207"/>
      <c r="J19" s="207"/>
      <c r="K19" s="207"/>
      <c r="L19" s="207"/>
      <c r="M19" s="207"/>
      <c r="N19" s="207"/>
      <c r="O19" s="207"/>
      <c r="P19" s="207"/>
      <c r="Q19" s="207"/>
      <c r="R19" s="207"/>
      <c r="S19" s="207"/>
      <c r="T19" s="207"/>
      <c r="U19" s="207"/>
      <c r="V19" s="207"/>
      <c r="W19" s="207"/>
    </row>
    <row r="20" s="163" customFormat="1" ht="34.5" customHeight="1" spans="1:23">
      <c r="A20" s="210" t="s">
        <v>63</v>
      </c>
      <c r="B20" s="207"/>
      <c r="C20" s="207"/>
      <c r="D20" s="207"/>
      <c r="E20" s="207"/>
      <c r="F20" s="207"/>
      <c r="G20" s="211"/>
      <c r="H20" s="207"/>
      <c r="I20" s="207"/>
      <c r="J20" s="207"/>
      <c r="K20" s="207"/>
      <c r="L20" s="207"/>
      <c r="M20" s="207"/>
      <c r="N20" s="207"/>
      <c r="O20" s="207"/>
      <c r="P20" s="207"/>
      <c r="Q20" s="207"/>
      <c r="R20" s="207"/>
      <c r="S20" s="207"/>
      <c r="T20" s="207"/>
      <c r="U20" s="207"/>
      <c r="V20" s="207"/>
      <c r="W20" s="207"/>
    </row>
    <row r="21" s="163" customFormat="1" ht="34.5" customHeight="1" spans="1:23">
      <c r="A21" s="210" t="s">
        <v>64</v>
      </c>
      <c r="B21" s="207"/>
      <c r="C21" s="207"/>
      <c r="D21" s="207"/>
      <c r="E21" s="207"/>
      <c r="F21" s="207"/>
      <c r="G21" s="211"/>
      <c r="H21" s="207"/>
      <c r="I21" s="207"/>
      <c r="J21" s="207"/>
      <c r="K21" s="207"/>
      <c r="L21" s="207"/>
      <c r="M21" s="207"/>
      <c r="N21" s="207"/>
      <c r="O21" s="207"/>
      <c r="P21" s="207"/>
      <c r="Q21" s="207"/>
      <c r="R21" s="207"/>
      <c r="S21" s="207"/>
      <c r="T21" s="207"/>
      <c r="U21" s="207"/>
      <c r="V21" s="207"/>
      <c r="W21" s="207"/>
    </row>
    <row r="22" s="163" customFormat="1" ht="12.75" customHeight="1" spans="1:1">
      <c r="A22" s="200"/>
    </row>
    <row r="23" s="163" customFormat="1" ht="12.75" customHeight="1" spans="1:1">
      <c r="A23" s="200"/>
    </row>
    <row r="24" s="163" customFormat="1" ht="12.75" customHeight="1" spans="1:1">
      <c r="A24" s="200"/>
    </row>
    <row r="25" s="163" customFormat="1" ht="12.75" customHeight="1" spans="1:1">
      <c r="A25" s="200"/>
    </row>
    <row r="26" s="163" customFormat="1" ht="12.75" customHeight="1" spans="1:1">
      <c r="A26" s="200"/>
    </row>
    <row r="27" s="163" customFormat="1" ht="12.75" customHeight="1" spans="1:1">
      <c r="A27" s="200"/>
    </row>
    <row r="28" s="163" customFormat="1" ht="12.75" customHeight="1"/>
    <row r="29" s="163" customFormat="1" ht="12.75" customHeight="1"/>
    <row r="30" s="163" customFormat="1" ht="12.75" customHeight="1"/>
    <row r="31" s="163" customFormat="1" ht="12.75" customHeight="1"/>
    <row r="32" s="163" customFormat="1" ht="12.75" customHeight="1"/>
    <row r="33" s="163" customFormat="1" ht="12.75" customHeight="1"/>
    <row r="34" s="163" customFormat="1" ht="12.75" customHeight="1" spans="1:1">
      <c r="A34" s="200"/>
    </row>
  </sheetData>
  <sheetProtection formatCells="0" formatColumns="0" formatRows="0"/>
  <mergeCells count="1">
    <mergeCell ref="A11:A12"/>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A9" sqref="A9"/>
    </sheetView>
  </sheetViews>
  <sheetFormatPr defaultColWidth="9" defaultRowHeight="11.25"/>
  <cols>
    <col min="1" max="1" width="11" customWidth="1"/>
    <col min="2" max="2" width="10.8333333333333" style="164"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164"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65"/>
      <c r="C1" s="166"/>
      <c r="D1" s="166"/>
      <c r="E1" s="166"/>
      <c r="F1" s="166"/>
      <c r="G1" s="166"/>
      <c r="H1" s="166"/>
      <c r="I1" s="166"/>
      <c r="J1" s="166"/>
      <c r="K1" s="166"/>
      <c r="L1" s="166"/>
      <c r="M1" s="166"/>
      <c r="Q1" s="165"/>
      <c r="R1" s="166"/>
      <c r="S1" s="166"/>
      <c r="T1" s="166"/>
      <c r="U1" s="166"/>
      <c r="V1" s="166"/>
      <c r="W1" s="166"/>
      <c r="X1" s="166"/>
      <c r="Y1" s="166"/>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0"/>
      <c r="BP1" s="200"/>
      <c r="BQ1" s="200"/>
      <c r="BR1" s="200"/>
      <c r="BS1" s="200"/>
      <c r="BT1" s="200"/>
      <c r="BU1" s="200"/>
      <c r="BV1" s="200"/>
      <c r="BW1" s="200"/>
      <c r="BX1" s="200"/>
      <c r="BY1" s="200"/>
      <c r="BZ1" s="200"/>
      <c r="CA1" s="200"/>
      <c r="CB1" s="200"/>
      <c r="CC1" s="200"/>
      <c r="CD1" s="200"/>
      <c r="CE1" s="200"/>
      <c r="CF1" s="200"/>
      <c r="CG1" s="200"/>
      <c r="CH1" s="200"/>
      <c r="CI1" s="200"/>
      <c r="CJ1" s="200"/>
      <c r="CK1" s="200"/>
      <c r="CL1" s="200"/>
      <c r="CM1" s="200"/>
      <c r="CN1" s="200"/>
      <c r="CO1" s="200"/>
      <c r="CP1" s="200"/>
      <c r="CQ1" s="200"/>
      <c r="CR1" s="200"/>
      <c r="CS1" s="200"/>
      <c r="CT1" s="200"/>
      <c r="CU1" s="200"/>
      <c r="CV1" s="200"/>
      <c r="CW1" s="200"/>
      <c r="CX1" s="200"/>
      <c r="CY1" s="200"/>
      <c r="CZ1" s="200"/>
      <c r="DA1" s="200"/>
      <c r="DB1" s="200"/>
      <c r="DC1" s="200"/>
      <c r="DD1" s="200"/>
      <c r="DE1" s="200"/>
      <c r="DF1" s="200"/>
      <c r="DG1" s="200"/>
      <c r="DH1" s="200"/>
      <c r="DI1" s="200"/>
      <c r="DJ1" s="200"/>
      <c r="DK1" s="200"/>
      <c r="DL1" s="200"/>
      <c r="DM1" s="200"/>
      <c r="DN1" s="200"/>
      <c r="DO1" s="200"/>
      <c r="DP1" s="200"/>
      <c r="DQ1" s="200"/>
      <c r="DR1" s="200"/>
      <c r="DS1" s="200"/>
      <c r="DT1" s="200"/>
      <c r="DU1" s="200"/>
      <c r="DV1" s="200"/>
      <c r="DW1" s="200"/>
      <c r="DX1" s="200"/>
      <c r="DY1" s="200"/>
      <c r="DZ1" s="200"/>
      <c r="EA1" s="200"/>
      <c r="EB1" s="200"/>
      <c r="EC1" s="200"/>
      <c r="ED1" s="200"/>
      <c r="EE1" s="200"/>
      <c r="EF1" s="200"/>
      <c r="EG1" s="200"/>
      <c r="EH1" s="200"/>
      <c r="EI1" s="200"/>
      <c r="EJ1" s="200"/>
      <c r="EK1" s="200"/>
      <c r="EL1" s="200"/>
      <c r="EM1" s="200"/>
      <c r="EN1" s="200"/>
      <c r="EO1" s="200"/>
      <c r="EP1" s="200"/>
      <c r="EQ1" s="200"/>
      <c r="ER1" s="200"/>
      <c r="ES1" s="200"/>
      <c r="ET1" s="200"/>
      <c r="EU1" s="200"/>
      <c r="EV1" s="200"/>
      <c r="EW1" s="200"/>
      <c r="EX1" s="200"/>
      <c r="EY1" s="200"/>
      <c r="EZ1" s="200"/>
      <c r="FA1" s="200"/>
      <c r="FB1" s="200"/>
      <c r="FC1" s="200"/>
      <c r="FD1" s="200"/>
      <c r="FE1" s="200"/>
      <c r="FF1" s="200"/>
      <c r="FG1" s="200"/>
      <c r="FH1" s="200"/>
      <c r="FI1" s="200"/>
      <c r="FJ1" s="200"/>
      <c r="FK1" s="200"/>
      <c r="FL1" s="200"/>
      <c r="FM1" s="200"/>
      <c r="FN1" s="200"/>
      <c r="FO1" s="200"/>
      <c r="FP1" s="200"/>
      <c r="FQ1" s="200"/>
      <c r="FR1" s="200"/>
      <c r="FS1" s="200"/>
      <c r="FT1" s="200"/>
      <c r="FU1" s="200"/>
      <c r="FV1" s="200"/>
      <c r="FW1" s="200"/>
      <c r="FX1" s="200"/>
      <c r="FY1" s="200"/>
      <c r="FZ1" s="200"/>
      <c r="GA1" s="200"/>
    </row>
    <row r="2" ht="25.5" customHeight="1" spans="1:183">
      <c r="A2" s="167" t="s">
        <v>65</v>
      </c>
      <c r="B2" s="167"/>
      <c r="C2" s="167"/>
      <c r="D2" s="167"/>
      <c r="E2" s="167"/>
      <c r="F2" s="167"/>
      <c r="G2" s="167"/>
      <c r="H2" s="167"/>
      <c r="I2" s="167"/>
      <c r="J2" s="167"/>
      <c r="K2" s="167"/>
      <c r="L2" s="167"/>
      <c r="M2" s="167"/>
      <c r="N2" s="167"/>
      <c r="O2" s="167"/>
      <c r="P2" s="167"/>
      <c r="Q2" s="167"/>
      <c r="R2" s="167"/>
      <c r="S2" s="167"/>
      <c r="T2" s="167"/>
      <c r="U2" s="167"/>
      <c r="V2" s="167"/>
      <c r="W2" s="167"/>
      <c r="X2" s="167"/>
      <c r="Y2" s="167"/>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row>
    <row r="3" ht="33.75" customHeight="1" spans="2:183">
      <c r="B3" s="165"/>
      <c r="C3" s="166"/>
      <c r="D3" s="166"/>
      <c r="E3" s="166"/>
      <c r="F3" s="166"/>
      <c r="G3" s="166"/>
      <c r="H3" s="166"/>
      <c r="I3" s="166"/>
      <c r="J3" s="166"/>
      <c r="K3" s="166"/>
      <c r="L3" s="166"/>
      <c r="M3" s="166"/>
      <c r="Q3" s="165"/>
      <c r="R3" s="166"/>
      <c r="S3" s="166"/>
      <c r="T3" s="166"/>
      <c r="U3" s="166"/>
      <c r="V3" s="166"/>
      <c r="W3" s="166"/>
      <c r="X3" s="197" t="s">
        <v>66</v>
      </c>
      <c r="Y3" s="197"/>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row>
    <row r="4" s="160" customFormat="1" ht="21.75" customHeight="1" spans="1:183">
      <c r="A4" s="168" t="s">
        <v>67</v>
      </c>
      <c r="B4" s="169"/>
      <c r="C4" s="169"/>
      <c r="D4" s="169"/>
      <c r="E4" s="169"/>
      <c r="F4" s="169"/>
      <c r="G4" s="169"/>
      <c r="H4" s="169"/>
      <c r="I4" s="169"/>
      <c r="J4" s="169"/>
      <c r="K4" s="169"/>
      <c r="L4" s="169"/>
      <c r="M4" s="169"/>
      <c r="N4" s="169"/>
      <c r="O4" s="191"/>
      <c r="P4" s="192" t="s">
        <v>68</v>
      </c>
      <c r="Q4" s="192"/>
      <c r="R4" s="192"/>
      <c r="S4" s="192"/>
      <c r="T4" s="192"/>
      <c r="U4" s="192"/>
      <c r="V4" s="192"/>
      <c r="W4" s="192"/>
      <c r="X4" s="192"/>
      <c r="Y4" s="19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row>
    <row r="5" s="161" customFormat="1" ht="24" customHeight="1" spans="1:183">
      <c r="A5" s="170" t="s">
        <v>3</v>
      </c>
      <c r="B5" s="170" t="s">
        <v>4</v>
      </c>
      <c r="C5" s="171" t="s">
        <v>69</v>
      </c>
      <c r="D5" s="172"/>
      <c r="E5" s="172"/>
      <c r="F5" s="172"/>
      <c r="G5" s="173"/>
      <c r="H5" s="171" t="s">
        <v>70</v>
      </c>
      <c r="I5" s="172"/>
      <c r="J5" s="172"/>
      <c r="K5" s="172"/>
      <c r="L5" s="172"/>
      <c r="M5" s="172"/>
      <c r="N5" s="172"/>
      <c r="O5" s="173"/>
      <c r="P5" s="193" t="s">
        <v>71</v>
      </c>
      <c r="Q5" s="193" t="s">
        <v>72</v>
      </c>
      <c r="R5" s="198" t="s">
        <v>73</v>
      </c>
      <c r="S5" s="198"/>
      <c r="T5" s="198"/>
      <c r="U5" s="198"/>
      <c r="V5" s="198"/>
      <c r="W5" s="198"/>
      <c r="X5" s="198"/>
      <c r="Y5" s="198"/>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3"/>
      <c r="DW5" s="203"/>
      <c r="DX5" s="203"/>
      <c r="DY5" s="203"/>
      <c r="DZ5" s="203"/>
      <c r="EA5" s="203"/>
      <c r="EB5" s="203"/>
      <c r="EC5" s="203"/>
      <c r="ED5" s="203"/>
      <c r="EE5" s="203"/>
      <c r="EF5" s="203"/>
      <c r="EG5" s="203"/>
      <c r="EH5" s="203"/>
      <c r="EI5" s="203"/>
      <c r="EJ5" s="203"/>
      <c r="EK5" s="203"/>
      <c r="EL5" s="203"/>
      <c r="EM5" s="203"/>
      <c r="EN5" s="203"/>
      <c r="EO5" s="203"/>
      <c r="EP5" s="203"/>
      <c r="EQ5" s="203"/>
      <c r="ER5" s="203"/>
      <c r="ES5" s="203"/>
      <c r="ET5" s="203"/>
      <c r="EU5" s="203"/>
      <c r="EV5" s="203"/>
      <c r="EW5" s="203"/>
      <c r="EX5" s="203"/>
      <c r="EY5" s="203"/>
      <c r="EZ5" s="203"/>
      <c r="FA5" s="203"/>
      <c r="FB5" s="203"/>
      <c r="FC5" s="203"/>
      <c r="FD5" s="203"/>
      <c r="FE5" s="203"/>
      <c r="FF5" s="203"/>
      <c r="FG5" s="203"/>
      <c r="FH5" s="203"/>
      <c r="FI5" s="203"/>
      <c r="FJ5" s="203"/>
      <c r="FK5" s="203"/>
      <c r="FL5" s="203"/>
      <c r="FM5" s="203"/>
      <c r="FN5" s="203"/>
      <c r="FO5" s="203"/>
      <c r="FP5" s="203"/>
      <c r="FQ5" s="203"/>
      <c r="FR5" s="203"/>
      <c r="FS5" s="203"/>
      <c r="FT5" s="203"/>
      <c r="FU5" s="203"/>
      <c r="FV5" s="203"/>
      <c r="FW5" s="203"/>
      <c r="FX5" s="203"/>
      <c r="FY5" s="203"/>
      <c r="FZ5" s="203"/>
      <c r="GA5" s="203"/>
    </row>
    <row r="6" s="161" customFormat="1" ht="36" customHeight="1" spans="1:183">
      <c r="A6" s="174"/>
      <c r="B6" s="174"/>
      <c r="C6" s="9" t="s">
        <v>74</v>
      </c>
      <c r="D6" s="9" t="s">
        <v>75</v>
      </c>
      <c r="E6" s="9" t="s">
        <v>76</v>
      </c>
      <c r="F6" s="9" t="s">
        <v>77</v>
      </c>
      <c r="G6" s="9" t="s">
        <v>78</v>
      </c>
      <c r="H6" s="175" t="s">
        <v>74</v>
      </c>
      <c r="I6" s="9" t="s">
        <v>79</v>
      </c>
      <c r="J6" s="9" t="s">
        <v>80</v>
      </c>
      <c r="K6" s="9" t="s">
        <v>81</v>
      </c>
      <c r="L6" s="9" t="s">
        <v>82</v>
      </c>
      <c r="M6" s="6" t="s">
        <v>83</v>
      </c>
      <c r="N6" s="194" t="s">
        <v>84</v>
      </c>
      <c r="O6" s="9" t="s">
        <v>85</v>
      </c>
      <c r="P6" s="193"/>
      <c r="Q6" s="193"/>
      <c r="R6" s="9" t="s">
        <v>74</v>
      </c>
      <c r="S6" s="6" t="s">
        <v>79</v>
      </c>
      <c r="T6" s="6" t="s">
        <v>80</v>
      </c>
      <c r="U6" s="6" t="s">
        <v>81</v>
      </c>
      <c r="V6" s="6" t="s">
        <v>82</v>
      </c>
      <c r="W6" s="6" t="s">
        <v>83</v>
      </c>
      <c r="X6" s="198" t="s">
        <v>84</v>
      </c>
      <c r="Y6" s="6" t="s">
        <v>85</v>
      </c>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c r="CU6" s="203"/>
      <c r="CV6" s="203"/>
      <c r="CW6" s="203"/>
      <c r="CX6" s="203"/>
      <c r="CY6" s="203"/>
      <c r="CZ6" s="203"/>
      <c r="DA6" s="203"/>
      <c r="DB6" s="203"/>
      <c r="DC6" s="203"/>
      <c r="DD6" s="203"/>
      <c r="DE6" s="203"/>
      <c r="DF6" s="203"/>
      <c r="DG6" s="203"/>
      <c r="DH6" s="203"/>
      <c r="DI6" s="203"/>
      <c r="DJ6" s="203"/>
      <c r="DK6" s="203"/>
      <c r="DL6" s="203"/>
      <c r="DM6" s="203"/>
      <c r="DN6" s="203"/>
      <c r="DO6" s="203"/>
      <c r="DP6" s="203"/>
      <c r="DQ6" s="203"/>
      <c r="DR6" s="203"/>
      <c r="DS6" s="203"/>
      <c r="DT6" s="203"/>
      <c r="DU6" s="203"/>
      <c r="DV6" s="203"/>
      <c r="DW6" s="203"/>
      <c r="DX6" s="203"/>
      <c r="DY6" s="203"/>
      <c r="DZ6" s="203"/>
      <c r="EA6" s="203"/>
      <c r="EB6" s="203"/>
      <c r="EC6" s="203"/>
      <c r="ED6" s="203"/>
      <c r="EE6" s="203"/>
      <c r="EF6" s="203"/>
      <c r="EG6" s="203"/>
      <c r="EH6" s="203"/>
      <c r="EI6" s="203"/>
      <c r="EJ6" s="203"/>
      <c r="EK6" s="203"/>
      <c r="EL6" s="203"/>
      <c r="EM6" s="203"/>
      <c r="EN6" s="203"/>
      <c r="EO6" s="203"/>
      <c r="EP6" s="203"/>
      <c r="EQ6" s="203"/>
      <c r="ER6" s="203"/>
      <c r="ES6" s="203"/>
      <c r="ET6" s="203"/>
      <c r="EU6" s="203"/>
      <c r="EV6" s="203"/>
      <c r="EW6" s="203"/>
      <c r="EX6" s="203"/>
      <c r="EY6" s="203"/>
      <c r="EZ6" s="203"/>
      <c r="FA6" s="203"/>
      <c r="FB6" s="203"/>
      <c r="FC6" s="203"/>
      <c r="FD6" s="203"/>
      <c r="FE6" s="203"/>
      <c r="FF6" s="203"/>
      <c r="FG6" s="203"/>
      <c r="FH6" s="203"/>
      <c r="FI6" s="203"/>
      <c r="FJ6" s="203"/>
      <c r="FK6" s="203"/>
      <c r="FL6" s="203"/>
      <c r="FM6" s="203"/>
      <c r="FN6" s="203"/>
      <c r="FO6" s="203"/>
      <c r="FP6" s="203"/>
      <c r="FQ6" s="203"/>
      <c r="FR6" s="203"/>
      <c r="FS6" s="203"/>
      <c r="FT6" s="203"/>
      <c r="FU6" s="203"/>
      <c r="FV6" s="203"/>
      <c r="FW6" s="203"/>
      <c r="FX6" s="203"/>
      <c r="FY6" s="203"/>
      <c r="FZ6" s="203"/>
      <c r="GA6" s="203"/>
    </row>
    <row r="7" s="161" customFormat="1" ht="37.5" customHeight="1" spans="1:183">
      <c r="A7" s="176"/>
      <c r="B7" s="176"/>
      <c r="C7" s="12"/>
      <c r="D7" s="12"/>
      <c r="E7" s="12"/>
      <c r="F7" s="12"/>
      <c r="G7" s="12"/>
      <c r="H7" s="177"/>
      <c r="I7" s="12"/>
      <c r="J7" s="12"/>
      <c r="K7" s="12"/>
      <c r="L7" s="12"/>
      <c r="M7" s="6"/>
      <c r="N7" s="195"/>
      <c r="O7" s="12"/>
      <c r="P7" s="193"/>
      <c r="Q7" s="193"/>
      <c r="R7" s="12"/>
      <c r="S7" s="6"/>
      <c r="T7" s="6"/>
      <c r="U7" s="6"/>
      <c r="V7" s="6"/>
      <c r="W7" s="6"/>
      <c r="X7" s="198"/>
      <c r="Y7" s="6"/>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3"/>
      <c r="AZ7" s="203"/>
      <c r="BA7" s="203"/>
      <c r="BB7" s="203"/>
      <c r="BC7" s="203"/>
      <c r="BD7" s="203"/>
      <c r="BE7" s="203"/>
      <c r="BF7" s="203"/>
      <c r="BG7" s="203"/>
      <c r="BH7" s="203"/>
      <c r="BI7" s="203"/>
      <c r="BJ7" s="203"/>
      <c r="BK7" s="20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203"/>
      <c r="DR7" s="203"/>
      <c r="DS7" s="203"/>
      <c r="DT7" s="203"/>
      <c r="DU7" s="203"/>
      <c r="DV7" s="203"/>
      <c r="DW7" s="203"/>
      <c r="DX7" s="203"/>
      <c r="DY7" s="203"/>
      <c r="DZ7" s="203"/>
      <c r="EA7" s="203"/>
      <c r="EB7" s="203"/>
      <c r="EC7" s="203"/>
      <c r="ED7" s="203"/>
      <c r="EE7" s="203"/>
      <c r="EF7" s="203"/>
      <c r="EG7" s="203"/>
      <c r="EH7" s="203"/>
      <c r="EI7" s="203"/>
      <c r="EJ7" s="203"/>
      <c r="EK7" s="203"/>
      <c r="EL7" s="203"/>
      <c r="EM7" s="203"/>
      <c r="EN7" s="203"/>
      <c r="EO7" s="203"/>
      <c r="EP7" s="203"/>
      <c r="EQ7" s="203"/>
      <c r="ER7" s="203"/>
      <c r="ES7" s="203"/>
      <c r="ET7" s="203"/>
      <c r="EU7" s="203"/>
      <c r="EV7" s="203"/>
      <c r="EW7" s="203"/>
      <c r="EX7" s="203"/>
      <c r="EY7" s="203"/>
      <c r="EZ7" s="203"/>
      <c r="FA7" s="203"/>
      <c r="FB7" s="203"/>
      <c r="FC7" s="203"/>
      <c r="FD7" s="203"/>
      <c r="FE7" s="203"/>
      <c r="FF7" s="203"/>
      <c r="FG7" s="203"/>
      <c r="FH7" s="203"/>
      <c r="FI7" s="203"/>
      <c r="FJ7" s="203"/>
      <c r="FK7" s="203"/>
      <c r="FL7" s="203"/>
      <c r="FM7" s="203"/>
      <c r="FN7" s="203"/>
      <c r="FO7" s="203"/>
      <c r="FP7" s="203"/>
      <c r="FQ7" s="203"/>
      <c r="FR7" s="203"/>
      <c r="FS7" s="203"/>
      <c r="FT7" s="203"/>
      <c r="FU7" s="203"/>
      <c r="FV7" s="203"/>
      <c r="FW7" s="203"/>
      <c r="FX7" s="203"/>
      <c r="FY7" s="203"/>
      <c r="FZ7" s="203"/>
      <c r="GA7" s="203"/>
    </row>
    <row r="8" s="162" customFormat="1" ht="50.25" customHeight="1" spans="1:183">
      <c r="A8" s="178"/>
      <c r="B8" s="179"/>
      <c r="C8" s="180" t="s">
        <v>86</v>
      </c>
      <c r="D8" s="180">
        <v>2</v>
      </c>
      <c r="E8" s="180">
        <v>3</v>
      </c>
      <c r="F8" s="180">
        <v>4</v>
      </c>
      <c r="G8" s="180">
        <v>5</v>
      </c>
      <c r="H8" s="180" t="s">
        <v>87</v>
      </c>
      <c r="I8" s="180" t="s">
        <v>88</v>
      </c>
      <c r="J8" s="180">
        <v>6</v>
      </c>
      <c r="K8" s="180">
        <v>7</v>
      </c>
      <c r="L8" s="180">
        <v>8</v>
      </c>
      <c r="M8" s="180">
        <v>9</v>
      </c>
      <c r="N8" s="180">
        <v>10</v>
      </c>
      <c r="O8" s="180">
        <v>11</v>
      </c>
      <c r="P8" s="196"/>
      <c r="Q8" s="199"/>
      <c r="R8" s="196" t="s">
        <v>89</v>
      </c>
      <c r="S8" s="196" t="s">
        <v>90</v>
      </c>
      <c r="T8" s="196">
        <v>14</v>
      </c>
      <c r="U8" s="196">
        <v>15</v>
      </c>
      <c r="V8" s="196">
        <v>16</v>
      </c>
      <c r="W8" s="196">
        <v>17</v>
      </c>
      <c r="X8" s="196">
        <v>18</v>
      </c>
      <c r="Y8" s="196">
        <v>19</v>
      </c>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row>
    <row r="9" s="163" customFormat="1" ht="25.5" customHeight="1" spans="1:183">
      <c r="A9" s="181">
        <v>600685001</v>
      </c>
      <c r="B9" s="181" t="s">
        <v>91</v>
      </c>
      <c r="C9" s="181">
        <v>8</v>
      </c>
      <c r="D9" s="181">
        <v>8</v>
      </c>
      <c r="E9" s="181"/>
      <c r="F9" s="181"/>
      <c r="G9" s="181"/>
      <c r="H9" s="181"/>
      <c r="I9" s="181">
        <v>0</v>
      </c>
      <c r="J9" s="181"/>
      <c r="K9" s="181"/>
      <c r="L9" s="181"/>
      <c r="M9" s="181"/>
      <c r="N9" s="181"/>
      <c r="O9" s="181"/>
      <c r="P9" s="225" t="s">
        <v>92</v>
      </c>
      <c r="Q9" s="181" t="s">
        <v>93</v>
      </c>
      <c r="R9" s="181"/>
      <c r="S9" s="181"/>
      <c r="T9" s="181">
        <v>1</v>
      </c>
      <c r="U9" s="181"/>
      <c r="V9" s="181"/>
      <c r="W9" s="181"/>
      <c r="X9" s="181"/>
      <c r="Y9" s="181"/>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200"/>
      <c r="DJ9" s="200"/>
      <c r="DK9" s="200"/>
      <c r="DL9" s="200"/>
      <c r="DM9" s="200"/>
      <c r="DN9" s="200"/>
      <c r="DO9" s="200"/>
      <c r="DP9" s="200"/>
      <c r="DQ9" s="200"/>
      <c r="DR9" s="200"/>
      <c r="DS9" s="200"/>
      <c r="DT9" s="200"/>
      <c r="DU9" s="200"/>
      <c r="DV9" s="200"/>
      <c r="DW9" s="200"/>
      <c r="DX9" s="200"/>
      <c r="DY9" s="200"/>
      <c r="DZ9" s="200"/>
      <c r="EA9" s="200"/>
      <c r="EB9" s="200"/>
      <c r="EC9" s="200"/>
      <c r="ED9" s="200"/>
      <c r="EE9" s="200"/>
      <c r="EF9" s="200"/>
      <c r="EG9" s="200"/>
      <c r="EH9" s="200"/>
      <c r="EI9" s="200"/>
      <c r="EJ9" s="200"/>
      <c r="EK9" s="200"/>
      <c r="EL9" s="200"/>
      <c r="EM9" s="200"/>
      <c r="EN9" s="200"/>
      <c r="EO9" s="200"/>
      <c r="EP9" s="200"/>
      <c r="EQ9" s="200"/>
      <c r="ER9" s="200"/>
      <c r="ES9" s="200"/>
      <c r="ET9" s="200"/>
      <c r="EU9" s="200"/>
      <c r="EV9" s="200"/>
      <c r="EW9" s="200"/>
      <c r="EX9" s="200"/>
      <c r="EY9" s="200"/>
      <c r="EZ9" s="200"/>
      <c r="FA9" s="200"/>
      <c r="FB9" s="200"/>
      <c r="FC9" s="200"/>
      <c r="FD9" s="200"/>
      <c r="FE9" s="200"/>
      <c r="FF9" s="200"/>
      <c r="FG9" s="200"/>
      <c r="FH9" s="200"/>
      <c r="FI9" s="200"/>
      <c r="FJ9" s="200"/>
      <c r="FK9" s="200"/>
      <c r="FL9" s="200"/>
      <c r="FM9" s="200"/>
      <c r="FN9" s="200"/>
      <c r="FO9" s="200"/>
      <c r="FP9" s="200"/>
      <c r="FQ9" s="200"/>
      <c r="FR9" s="200"/>
      <c r="FS9" s="200"/>
      <c r="FT9" s="200"/>
      <c r="FU9" s="200"/>
      <c r="FV9" s="200"/>
      <c r="FW9" s="200"/>
      <c r="FX9" s="200"/>
      <c r="FY9" s="200"/>
      <c r="FZ9" s="200"/>
      <c r="GA9" s="200"/>
    </row>
    <row r="10" ht="25.5" customHeight="1" spans="1:25">
      <c r="A10" s="225" t="s">
        <v>92</v>
      </c>
      <c r="B10" s="181" t="s">
        <v>93</v>
      </c>
      <c r="C10" s="181">
        <f t="shared" ref="C10:C19" si="0">SUM(D10:G10)</f>
        <v>0</v>
      </c>
      <c r="D10" s="181"/>
      <c r="E10" s="181"/>
      <c r="F10" s="181"/>
      <c r="G10" s="181"/>
      <c r="H10" s="181"/>
      <c r="I10" s="181"/>
      <c r="J10" s="181"/>
      <c r="K10" s="181"/>
      <c r="L10" s="181"/>
      <c r="M10" s="181"/>
      <c r="N10" s="181"/>
      <c r="O10" s="181"/>
      <c r="P10" s="181"/>
      <c r="Q10" s="181"/>
      <c r="R10" s="181"/>
      <c r="S10" s="181"/>
      <c r="T10" s="181">
        <v>-1</v>
      </c>
      <c r="U10" s="181"/>
      <c r="V10" s="181"/>
      <c r="W10" s="182"/>
      <c r="X10" s="181"/>
      <c r="Y10" s="181"/>
    </row>
    <row r="11" ht="25.5" customHeight="1" spans="1:25">
      <c r="A11" s="183"/>
      <c r="B11" s="184"/>
      <c r="C11" s="184"/>
      <c r="D11" s="184"/>
      <c r="E11" s="184"/>
      <c r="F11" s="184"/>
      <c r="G11" s="184"/>
      <c r="H11" s="184"/>
      <c r="I11" s="184"/>
      <c r="J11" s="184"/>
      <c r="K11" s="184"/>
      <c r="L11" s="184"/>
      <c r="M11" s="184"/>
      <c r="N11" s="184"/>
      <c r="O11" s="184"/>
      <c r="P11" s="184"/>
      <c r="Q11" s="184"/>
      <c r="R11" s="184"/>
      <c r="S11" s="184"/>
      <c r="T11" s="184"/>
      <c r="U11" s="184"/>
      <c r="V11" s="184"/>
      <c r="W11" s="184"/>
      <c r="X11" s="184"/>
      <c r="Y11" s="184"/>
    </row>
    <row r="12" ht="25.5" customHeight="1" spans="1:183">
      <c r="A12" s="183"/>
      <c r="B12" s="184"/>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0"/>
      <c r="CW12" s="200"/>
      <c r="CX12" s="200"/>
      <c r="CY12" s="200"/>
      <c r="CZ12" s="200"/>
      <c r="DA12" s="200"/>
      <c r="DB12" s="200"/>
      <c r="DC12" s="200"/>
      <c r="DD12" s="200"/>
      <c r="DE12" s="200"/>
      <c r="DF12" s="200"/>
      <c r="DG12" s="200"/>
      <c r="DH12" s="200"/>
      <c r="DI12" s="200"/>
      <c r="DJ12" s="200"/>
      <c r="DK12" s="200"/>
      <c r="DL12" s="200"/>
      <c r="DM12" s="200"/>
      <c r="DN12" s="200"/>
      <c r="DO12" s="200"/>
      <c r="DP12" s="200"/>
      <c r="DQ12" s="200"/>
      <c r="DR12" s="200"/>
      <c r="DS12" s="200"/>
      <c r="DT12" s="200"/>
      <c r="DU12" s="200"/>
      <c r="DV12" s="200"/>
      <c r="DW12" s="200"/>
      <c r="DX12" s="200"/>
      <c r="DY12" s="200"/>
      <c r="DZ12" s="200"/>
      <c r="EA12" s="200"/>
      <c r="EB12" s="200"/>
      <c r="EC12" s="200"/>
      <c r="ED12" s="200"/>
      <c r="EE12" s="200"/>
      <c r="EF12" s="200"/>
      <c r="EG12" s="200"/>
      <c r="EH12" s="200"/>
      <c r="EI12" s="200"/>
      <c r="EJ12" s="200"/>
      <c r="EK12" s="200"/>
      <c r="EL12" s="200"/>
      <c r="EM12" s="200"/>
      <c r="EN12" s="200"/>
      <c r="EO12" s="200"/>
      <c r="EP12" s="200"/>
      <c r="EQ12" s="200"/>
      <c r="ER12" s="200"/>
      <c r="ES12" s="200"/>
      <c r="ET12" s="200"/>
      <c r="EU12" s="200"/>
      <c r="EV12" s="200"/>
      <c r="EW12" s="200"/>
      <c r="EX12" s="200"/>
      <c r="EY12" s="200"/>
      <c r="EZ12" s="200"/>
      <c r="FA12" s="200"/>
      <c r="FB12" s="200"/>
      <c r="FC12" s="200"/>
      <c r="FD12" s="200"/>
      <c r="FE12" s="200"/>
      <c r="FF12" s="200"/>
      <c r="FG12" s="200"/>
      <c r="FH12" s="200"/>
      <c r="FI12" s="200"/>
      <c r="FJ12" s="200"/>
      <c r="FK12" s="200"/>
      <c r="FL12" s="200"/>
      <c r="FM12" s="200"/>
      <c r="FN12" s="200"/>
      <c r="FO12" s="200"/>
      <c r="FP12" s="200"/>
      <c r="FQ12" s="200"/>
      <c r="FR12" s="200"/>
      <c r="FS12" s="200"/>
      <c r="FT12" s="200"/>
      <c r="FU12" s="200"/>
      <c r="FV12" s="200"/>
      <c r="FW12" s="200"/>
      <c r="FX12" s="200"/>
      <c r="FY12" s="200"/>
      <c r="FZ12" s="200"/>
      <c r="GA12" s="200"/>
    </row>
    <row r="13" ht="25.5" customHeight="1" spans="1:183">
      <c r="A13" s="185"/>
      <c r="B13" s="186"/>
      <c r="C13" s="187">
        <f t="shared" si="0"/>
        <v>0</v>
      </c>
      <c r="D13" s="187"/>
      <c r="E13" s="187"/>
      <c r="F13" s="187"/>
      <c r="G13" s="187"/>
      <c r="H13" s="187"/>
      <c r="I13" s="187"/>
      <c r="J13" s="187"/>
      <c r="K13" s="187"/>
      <c r="L13" s="187"/>
      <c r="M13" s="187"/>
      <c r="N13" s="185"/>
      <c r="O13" s="185"/>
      <c r="P13" s="185"/>
      <c r="Q13" s="186"/>
      <c r="R13" s="187"/>
      <c r="S13" s="187"/>
      <c r="T13" s="187"/>
      <c r="U13" s="187"/>
      <c r="V13" s="187"/>
      <c r="W13" s="187"/>
      <c r="X13" s="187"/>
      <c r="Y13" s="187"/>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N13" s="200"/>
      <c r="CO13" s="200"/>
      <c r="CP13" s="200"/>
      <c r="CQ13" s="200"/>
      <c r="CR13" s="200"/>
      <c r="CS13" s="200"/>
      <c r="CT13" s="200"/>
      <c r="CU13" s="200"/>
      <c r="CV13" s="200"/>
      <c r="CW13" s="200"/>
      <c r="CX13" s="200"/>
      <c r="CY13" s="200"/>
      <c r="CZ13" s="200"/>
      <c r="DA13" s="200"/>
      <c r="DB13" s="200"/>
      <c r="DC13" s="200"/>
      <c r="DD13" s="200"/>
      <c r="DE13" s="200"/>
      <c r="DF13" s="200"/>
      <c r="DG13" s="200"/>
      <c r="DH13" s="200"/>
      <c r="DI13" s="200"/>
      <c r="DJ13" s="200"/>
      <c r="DK13" s="200"/>
      <c r="DL13" s="200"/>
      <c r="DM13" s="200"/>
      <c r="DN13" s="200"/>
      <c r="DO13" s="200"/>
      <c r="DP13" s="200"/>
      <c r="DQ13" s="200"/>
      <c r="DR13" s="200"/>
      <c r="DS13" s="200"/>
      <c r="DT13" s="200"/>
      <c r="DU13" s="200"/>
      <c r="DV13" s="200"/>
      <c r="DW13" s="200"/>
      <c r="DX13" s="200"/>
      <c r="DY13" s="200"/>
      <c r="DZ13" s="200"/>
      <c r="EA13" s="200"/>
      <c r="EB13" s="200"/>
      <c r="EC13" s="200"/>
      <c r="ED13" s="200"/>
      <c r="EE13" s="200"/>
      <c r="EF13" s="200"/>
      <c r="EG13" s="200"/>
      <c r="EH13" s="200"/>
      <c r="EI13" s="200"/>
      <c r="EJ13" s="200"/>
      <c r="EK13" s="200"/>
      <c r="EL13" s="200"/>
      <c r="EM13" s="200"/>
      <c r="EN13" s="200"/>
      <c r="EO13" s="200"/>
      <c r="EP13" s="200"/>
      <c r="EQ13" s="200"/>
      <c r="ER13" s="200"/>
      <c r="ES13" s="200"/>
      <c r="ET13" s="200"/>
      <c r="EU13" s="200"/>
      <c r="EV13" s="200"/>
      <c r="EW13" s="200"/>
      <c r="EX13" s="200"/>
      <c r="EY13" s="200"/>
      <c r="EZ13" s="200"/>
      <c r="FA13" s="200"/>
      <c r="FB13" s="200"/>
      <c r="FC13" s="200"/>
      <c r="FD13" s="200"/>
      <c r="FE13" s="200"/>
      <c r="FF13" s="200"/>
      <c r="FG13" s="200"/>
      <c r="FH13" s="200"/>
      <c r="FI13" s="200"/>
      <c r="FJ13" s="200"/>
      <c r="FK13" s="200"/>
      <c r="FL13" s="200"/>
      <c r="FM13" s="200"/>
      <c r="FN13" s="200"/>
      <c r="FO13" s="200"/>
      <c r="FP13" s="200"/>
      <c r="FQ13" s="200"/>
      <c r="FR13" s="200"/>
      <c r="FS13" s="200"/>
      <c r="FT13" s="200"/>
      <c r="FU13" s="200"/>
      <c r="FV13" s="200"/>
      <c r="FW13" s="200"/>
      <c r="FX13" s="200"/>
      <c r="FY13" s="200"/>
      <c r="FZ13" s="200"/>
      <c r="GA13" s="200"/>
    </row>
    <row r="14" ht="25.5" customHeight="1" spans="1:183">
      <c r="A14" s="185"/>
      <c r="B14" s="186"/>
      <c r="C14" s="187">
        <f t="shared" si="0"/>
        <v>0</v>
      </c>
      <c r="D14" s="187"/>
      <c r="E14" s="187"/>
      <c r="F14" s="187"/>
      <c r="G14" s="187"/>
      <c r="H14" s="187"/>
      <c r="I14" s="187"/>
      <c r="J14" s="187"/>
      <c r="K14" s="187"/>
      <c r="L14" s="187"/>
      <c r="M14" s="187"/>
      <c r="N14" s="185"/>
      <c r="O14" s="185"/>
      <c r="P14" s="185"/>
      <c r="Q14" s="186"/>
      <c r="R14" s="187"/>
      <c r="S14" s="187"/>
      <c r="T14" s="187"/>
      <c r="U14" s="187"/>
      <c r="V14" s="187"/>
      <c r="W14" s="187"/>
      <c r="X14" s="187"/>
      <c r="Y14" s="187"/>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200"/>
      <c r="DJ14" s="200"/>
      <c r="DK14" s="200"/>
      <c r="DL14" s="200"/>
      <c r="DM14" s="200"/>
      <c r="DN14" s="200"/>
      <c r="DO14" s="200"/>
      <c r="DP14" s="200"/>
      <c r="DQ14" s="200"/>
      <c r="DR14" s="200"/>
      <c r="DS14" s="200"/>
      <c r="DT14" s="200"/>
      <c r="DU14" s="200"/>
      <c r="DV14" s="200"/>
      <c r="DW14" s="200"/>
      <c r="DX14" s="200"/>
      <c r="DY14" s="200"/>
      <c r="DZ14" s="200"/>
      <c r="EA14" s="200"/>
      <c r="EB14" s="200"/>
      <c r="EC14" s="200"/>
      <c r="ED14" s="200"/>
      <c r="EE14" s="200"/>
      <c r="EF14" s="200"/>
      <c r="EG14" s="200"/>
      <c r="EH14" s="200"/>
      <c r="EI14" s="200"/>
      <c r="EJ14" s="200"/>
      <c r="EK14" s="200"/>
      <c r="EL14" s="200"/>
      <c r="EM14" s="200"/>
      <c r="EN14" s="200"/>
      <c r="EO14" s="200"/>
      <c r="EP14" s="200"/>
      <c r="EQ14" s="200"/>
      <c r="ER14" s="200"/>
      <c r="ES14" s="200"/>
      <c r="ET14" s="200"/>
      <c r="EU14" s="200"/>
      <c r="EV14" s="200"/>
      <c r="EW14" s="200"/>
      <c r="EX14" s="200"/>
      <c r="EY14" s="200"/>
      <c r="EZ14" s="200"/>
      <c r="FA14" s="200"/>
      <c r="FB14" s="200"/>
      <c r="FC14" s="200"/>
      <c r="FD14" s="200"/>
      <c r="FE14" s="200"/>
      <c r="FF14" s="200"/>
      <c r="FG14" s="200"/>
      <c r="FH14" s="200"/>
      <c r="FI14" s="200"/>
      <c r="FJ14" s="200"/>
      <c r="FK14" s="200"/>
      <c r="FL14" s="200"/>
      <c r="FM14" s="200"/>
      <c r="FN14" s="200"/>
      <c r="FO14" s="200"/>
      <c r="FP14" s="200"/>
      <c r="FQ14" s="200"/>
      <c r="FR14" s="200"/>
      <c r="FS14" s="200"/>
      <c r="FT14" s="200"/>
      <c r="FU14" s="200"/>
      <c r="FV14" s="200"/>
      <c r="FW14" s="200"/>
      <c r="FX14" s="200"/>
      <c r="FY14" s="200"/>
      <c r="FZ14" s="200"/>
      <c r="GA14" s="200"/>
    </row>
    <row r="15" ht="25.5" customHeight="1" spans="1:183">
      <c r="A15" s="185"/>
      <c r="B15" s="188"/>
      <c r="C15" s="187">
        <f t="shared" si="0"/>
        <v>0</v>
      </c>
      <c r="D15" s="185"/>
      <c r="E15" s="185"/>
      <c r="F15" s="185"/>
      <c r="G15" s="185"/>
      <c r="H15" s="185"/>
      <c r="I15" s="185"/>
      <c r="J15" s="185"/>
      <c r="K15" s="185"/>
      <c r="L15" s="185"/>
      <c r="M15" s="185"/>
      <c r="N15" s="185"/>
      <c r="O15" s="185"/>
      <c r="P15" s="185"/>
      <c r="Q15" s="188"/>
      <c r="R15" s="185"/>
      <c r="S15" s="185"/>
      <c r="T15" s="185"/>
      <c r="U15" s="185"/>
      <c r="V15" s="185"/>
      <c r="W15" s="185"/>
      <c r="X15" s="185"/>
      <c r="Y15" s="185"/>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N15" s="200"/>
      <c r="CO15" s="200"/>
      <c r="CP15" s="200"/>
      <c r="CQ15" s="200"/>
      <c r="CR15" s="200"/>
      <c r="CS15" s="200"/>
      <c r="CT15" s="200"/>
      <c r="CU15" s="200"/>
      <c r="CV15" s="200"/>
      <c r="CW15" s="200"/>
      <c r="CX15" s="200"/>
      <c r="CY15" s="200"/>
      <c r="CZ15" s="200"/>
      <c r="DA15" s="200"/>
      <c r="DB15" s="200"/>
      <c r="DC15" s="200"/>
      <c r="DD15" s="200"/>
      <c r="DE15" s="200"/>
      <c r="DF15" s="200"/>
      <c r="DG15" s="200"/>
      <c r="DH15" s="200"/>
      <c r="DI15" s="200"/>
      <c r="DJ15" s="200"/>
      <c r="DK15" s="200"/>
      <c r="DL15" s="200"/>
      <c r="DM15" s="200"/>
      <c r="DN15" s="200"/>
      <c r="DO15" s="200"/>
      <c r="DP15" s="200"/>
      <c r="DQ15" s="200"/>
      <c r="DR15" s="200"/>
      <c r="DS15" s="200"/>
      <c r="DT15" s="200"/>
      <c r="DU15" s="200"/>
      <c r="DV15" s="200"/>
      <c r="DW15" s="200"/>
      <c r="DX15" s="200"/>
      <c r="DY15" s="200"/>
      <c r="DZ15" s="200"/>
      <c r="EA15" s="200"/>
      <c r="EB15" s="200"/>
      <c r="EC15" s="200"/>
      <c r="ED15" s="200"/>
      <c r="EE15" s="200"/>
      <c r="EF15" s="200"/>
      <c r="EG15" s="200"/>
      <c r="EH15" s="200"/>
      <c r="EI15" s="200"/>
      <c r="EJ15" s="200"/>
      <c r="EK15" s="200"/>
      <c r="EL15" s="200"/>
      <c r="EM15" s="200"/>
      <c r="EN15" s="200"/>
      <c r="EO15" s="200"/>
      <c r="EP15" s="200"/>
      <c r="EQ15" s="200"/>
      <c r="ER15" s="200"/>
      <c r="ES15" s="200"/>
      <c r="ET15" s="200"/>
      <c r="EU15" s="200"/>
      <c r="EV15" s="200"/>
      <c r="EW15" s="200"/>
      <c r="EX15" s="200"/>
      <c r="EY15" s="200"/>
      <c r="EZ15" s="200"/>
      <c r="FA15" s="200"/>
      <c r="FB15" s="200"/>
      <c r="FC15" s="200"/>
      <c r="FD15" s="200"/>
      <c r="FE15" s="200"/>
      <c r="FF15" s="200"/>
      <c r="FG15" s="200"/>
      <c r="FH15" s="200"/>
      <c r="FI15" s="200"/>
      <c r="FJ15" s="200"/>
      <c r="FK15" s="200"/>
      <c r="FL15" s="200"/>
      <c r="FM15" s="200"/>
      <c r="FN15" s="200"/>
      <c r="FO15" s="200"/>
      <c r="FP15" s="200"/>
      <c r="FQ15" s="200"/>
      <c r="FR15" s="200"/>
      <c r="FS15" s="200"/>
      <c r="FT15" s="200"/>
      <c r="FU15" s="200"/>
      <c r="FV15" s="200"/>
      <c r="FW15" s="200"/>
      <c r="FX15" s="200"/>
      <c r="FY15" s="200"/>
      <c r="FZ15" s="200"/>
      <c r="GA15" s="200"/>
    </row>
    <row r="16" ht="25.5" customHeight="1" spans="1:25">
      <c r="A16" s="185"/>
      <c r="B16" s="188"/>
      <c r="C16" s="187">
        <f t="shared" si="0"/>
        <v>0</v>
      </c>
      <c r="D16" s="185"/>
      <c r="E16" s="185"/>
      <c r="F16" s="185"/>
      <c r="G16" s="185"/>
      <c r="H16" s="185"/>
      <c r="I16" s="185"/>
      <c r="J16" s="185"/>
      <c r="K16" s="185"/>
      <c r="L16" s="185"/>
      <c r="M16" s="185"/>
      <c r="N16" s="185"/>
      <c r="O16" s="185"/>
      <c r="P16" s="185"/>
      <c r="Q16" s="188"/>
      <c r="R16" s="185"/>
      <c r="S16" s="185"/>
      <c r="T16" s="185"/>
      <c r="U16" s="185"/>
      <c r="V16" s="185"/>
      <c r="W16" s="185"/>
      <c r="X16" s="185"/>
      <c r="Y16" s="185"/>
    </row>
    <row r="17" ht="25.5" customHeight="1" spans="1:25">
      <c r="A17" s="185"/>
      <c r="B17" s="188"/>
      <c r="C17" s="187">
        <f t="shared" si="0"/>
        <v>0</v>
      </c>
      <c r="D17" s="185"/>
      <c r="E17" s="185"/>
      <c r="F17" s="185"/>
      <c r="G17" s="185"/>
      <c r="H17" s="185"/>
      <c r="I17" s="185"/>
      <c r="J17" s="185"/>
      <c r="K17" s="185"/>
      <c r="L17" s="185"/>
      <c r="M17" s="185"/>
      <c r="N17" s="185"/>
      <c r="O17" s="185"/>
      <c r="P17" s="185"/>
      <c r="Q17" s="188"/>
      <c r="R17" s="185"/>
      <c r="S17" s="185"/>
      <c r="T17" s="185"/>
      <c r="U17" s="185"/>
      <c r="V17" s="185"/>
      <c r="W17" s="185"/>
      <c r="X17" s="185"/>
      <c r="Y17" s="185"/>
    </row>
    <row r="18" ht="25.5" customHeight="1" spans="1:25">
      <c r="A18" s="185"/>
      <c r="B18" s="188"/>
      <c r="C18" s="187">
        <f t="shared" si="0"/>
        <v>0</v>
      </c>
      <c r="D18" s="185"/>
      <c r="E18" s="185"/>
      <c r="F18" s="185"/>
      <c r="G18" s="185"/>
      <c r="H18" s="185"/>
      <c r="I18" s="185"/>
      <c r="J18" s="185"/>
      <c r="K18" s="185"/>
      <c r="L18" s="185"/>
      <c r="M18" s="185"/>
      <c r="N18" s="185"/>
      <c r="O18" s="185"/>
      <c r="P18" s="185"/>
      <c r="Q18" s="188"/>
      <c r="R18" s="185"/>
      <c r="S18" s="185"/>
      <c r="T18" s="185"/>
      <c r="U18" s="185"/>
      <c r="V18" s="185"/>
      <c r="W18" s="185"/>
      <c r="X18" s="185"/>
      <c r="Y18" s="185"/>
    </row>
    <row r="19" ht="25.5" customHeight="1" spans="1:25">
      <c r="A19" s="185"/>
      <c r="B19" s="188"/>
      <c r="C19" s="187">
        <f t="shared" si="0"/>
        <v>0</v>
      </c>
      <c r="D19" s="185"/>
      <c r="E19" s="185"/>
      <c r="F19" s="185"/>
      <c r="G19" s="185"/>
      <c r="H19" s="185"/>
      <c r="I19" s="185"/>
      <c r="J19" s="185"/>
      <c r="K19" s="185"/>
      <c r="L19" s="185"/>
      <c r="M19" s="185"/>
      <c r="N19" s="185"/>
      <c r="O19" s="185"/>
      <c r="P19" s="185"/>
      <c r="Q19" s="188"/>
      <c r="R19" s="185"/>
      <c r="S19" s="185"/>
      <c r="T19" s="185"/>
      <c r="U19" s="185"/>
      <c r="V19" s="185"/>
      <c r="W19" s="185"/>
      <c r="X19" s="185"/>
      <c r="Y19" s="185"/>
    </row>
    <row r="20" ht="47.25" customHeight="1" spans="1:25">
      <c r="A20" s="189" t="s">
        <v>94</v>
      </c>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row>
    <row r="21" ht="40.5" customHeight="1" spans="1:25">
      <c r="A21" s="190" t="s">
        <v>95</v>
      </c>
      <c r="B21" s="190"/>
      <c r="C21" s="190"/>
      <c r="D21" s="190"/>
      <c r="E21" s="190"/>
      <c r="F21" s="190"/>
      <c r="G21" s="190"/>
      <c r="H21" s="190"/>
      <c r="I21" s="190"/>
      <c r="J21" s="190"/>
      <c r="K21" s="190"/>
      <c r="L21" s="190"/>
      <c r="M21" s="190"/>
      <c r="N21" s="190"/>
      <c r="O21" s="190"/>
      <c r="P21" s="190"/>
      <c r="Q21" s="190"/>
      <c r="R21" s="190"/>
      <c r="S21" s="190"/>
      <c r="T21" s="190"/>
      <c r="U21" s="190"/>
      <c r="V21" s="190"/>
      <c r="W21" s="190"/>
      <c r="X21" s="190"/>
      <c r="Y21" s="190"/>
    </row>
    <row r="22" ht="19.5" customHeight="1" spans="1:25">
      <c r="A22" s="190" t="s">
        <v>96</v>
      </c>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0"/>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76"/>
  <sheetViews>
    <sheetView topLeftCell="L61" workbookViewId="0">
      <selection activeCell="S69" sqref="S69"/>
    </sheetView>
  </sheetViews>
  <sheetFormatPr defaultColWidth="9" defaultRowHeight="12"/>
  <cols>
    <col min="1" max="1" width="18.3333333333333" style="2" customWidth="1"/>
    <col min="2" max="2" width="32.5" style="92" customWidth="1"/>
    <col min="3" max="3" width="6.83333333333333" style="2" customWidth="1"/>
    <col min="4" max="5" width="5.5" style="2" customWidth="1"/>
    <col min="6" max="6" width="11.5" style="2" customWidth="1"/>
    <col min="7" max="7" width="27.3333333333333" style="2" customWidth="1"/>
    <col min="8" max="8" width="31.8333333333333" style="2" customWidth="1"/>
    <col min="9" max="9" width="12.6666666666667" style="93" customWidth="1"/>
    <col min="10" max="10" width="14.3333333333333" style="2" customWidth="1"/>
    <col min="11" max="11" width="33.3333333333333" style="2" customWidth="1"/>
    <col min="12" max="14" width="5.83333333333333" style="2" customWidth="1"/>
    <col min="15" max="15" width="10.8333333333333" style="2" customWidth="1"/>
    <col min="16" max="16" width="43.8333333333333" style="2" customWidth="1"/>
    <col min="17" max="17" width="39.1666666666667" style="2" customWidth="1"/>
    <col min="18" max="18" width="8.66666666666667" style="2" customWidth="1"/>
    <col min="19" max="19" width="18.8333333333333" style="94" customWidth="1"/>
    <col min="20" max="20" width="11.3333333333333" style="95" customWidth="1"/>
    <col min="21" max="21" width="11.3333333333333" style="96" customWidth="1"/>
    <col min="22" max="16384" width="9.33333333333333" style="2"/>
  </cols>
  <sheetData>
    <row r="1" s="2" customFormat="1" ht="18" customHeight="1" spans="2:21">
      <c r="B1" s="97"/>
      <c r="C1" s="98"/>
      <c r="D1" s="98"/>
      <c r="E1" s="98"/>
      <c r="F1" s="98"/>
      <c r="G1" s="98"/>
      <c r="H1" s="98"/>
      <c r="I1" s="25"/>
      <c r="J1" s="26"/>
      <c r="K1" s="98"/>
      <c r="L1" s="98"/>
      <c r="M1" s="98"/>
      <c r="N1" s="98"/>
      <c r="O1" s="98"/>
      <c r="P1" s="26"/>
      <c r="Q1" s="26"/>
      <c r="R1" s="26"/>
      <c r="S1" s="94"/>
      <c r="T1" s="95"/>
      <c r="U1" s="96"/>
    </row>
    <row r="2" s="2" customFormat="1" ht="36.75" customHeight="1" spans="1:21">
      <c r="A2" s="99" t="s">
        <v>0</v>
      </c>
      <c r="B2" s="99"/>
      <c r="C2" s="99"/>
      <c r="D2" s="99"/>
      <c r="E2" s="99"/>
      <c r="F2" s="99"/>
      <c r="G2" s="99"/>
      <c r="H2" s="99"/>
      <c r="I2" s="99"/>
      <c r="J2" s="99"/>
      <c r="K2" s="99"/>
      <c r="L2" s="99"/>
      <c r="M2" s="99"/>
      <c r="N2" s="99"/>
      <c r="O2" s="99"/>
      <c r="P2" s="110"/>
      <c r="Q2" s="110"/>
      <c r="R2" s="99"/>
      <c r="S2" s="135"/>
      <c r="T2" s="95"/>
      <c r="U2" s="96"/>
    </row>
    <row r="3" s="2" customFormat="1" ht="18" customHeight="1" spans="1:21">
      <c r="A3" s="100"/>
      <c r="B3" s="101"/>
      <c r="C3" s="102"/>
      <c r="D3" s="102"/>
      <c r="E3" s="102"/>
      <c r="F3" s="102"/>
      <c r="G3" s="102"/>
      <c r="H3" s="102"/>
      <c r="I3" s="111"/>
      <c r="J3" s="112"/>
      <c r="K3" s="102"/>
      <c r="L3" s="102"/>
      <c r="M3" s="102"/>
      <c r="N3" s="102"/>
      <c r="O3" s="102"/>
      <c r="P3" s="113"/>
      <c r="Q3" s="113"/>
      <c r="R3" s="136" t="s">
        <v>1</v>
      </c>
      <c r="S3" s="137"/>
      <c r="T3" s="95"/>
      <c r="U3" s="96"/>
    </row>
    <row r="4" s="89" customFormat="1" ht="21" customHeight="1" spans="1:21">
      <c r="A4" s="103" t="s">
        <v>2</v>
      </c>
      <c r="B4" s="103"/>
      <c r="C4" s="103"/>
      <c r="D4" s="103"/>
      <c r="E4" s="103"/>
      <c r="F4" s="103"/>
      <c r="G4" s="103"/>
      <c r="H4" s="103"/>
      <c r="I4" s="103"/>
      <c r="J4" s="114" t="s">
        <v>97</v>
      </c>
      <c r="K4" s="114"/>
      <c r="L4" s="114"/>
      <c r="M4" s="114"/>
      <c r="N4" s="114"/>
      <c r="O4" s="114"/>
      <c r="P4" s="115"/>
      <c r="Q4" s="115"/>
      <c r="R4" s="114"/>
      <c r="S4" s="115"/>
      <c r="T4" s="95"/>
      <c r="U4" s="96"/>
    </row>
    <row r="5" s="90" customFormat="1" ht="33" customHeight="1" spans="1:21">
      <c r="A5" s="6" t="s">
        <v>3</v>
      </c>
      <c r="B5" s="6" t="s">
        <v>4</v>
      </c>
      <c r="C5" s="104" t="s">
        <v>5</v>
      </c>
      <c r="D5" s="104"/>
      <c r="E5" s="104"/>
      <c r="F5" s="104"/>
      <c r="G5" s="9" t="s">
        <v>6</v>
      </c>
      <c r="H5" s="9" t="s">
        <v>7</v>
      </c>
      <c r="I5" s="28" t="s">
        <v>98</v>
      </c>
      <c r="J5" s="29" t="s">
        <v>71</v>
      </c>
      <c r="K5" s="30" t="s">
        <v>72</v>
      </c>
      <c r="L5" s="116" t="s">
        <v>5</v>
      </c>
      <c r="M5" s="116"/>
      <c r="N5" s="116"/>
      <c r="O5" s="116"/>
      <c r="P5" s="117" t="s">
        <v>6</v>
      </c>
      <c r="Q5" s="117" t="s">
        <v>7</v>
      </c>
      <c r="R5" s="53" t="s">
        <v>8</v>
      </c>
      <c r="S5" s="138" t="s">
        <v>9</v>
      </c>
      <c r="T5" s="139"/>
      <c r="U5" s="140"/>
    </row>
    <row r="6" s="90" customFormat="1" ht="60.75" customHeight="1" spans="1:21">
      <c r="A6" s="6"/>
      <c r="B6" s="6"/>
      <c r="C6" s="104" t="s">
        <v>10</v>
      </c>
      <c r="D6" s="104" t="s">
        <v>11</v>
      </c>
      <c r="E6" s="104" t="s">
        <v>12</v>
      </c>
      <c r="F6" s="34" t="s">
        <v>13</v>
      </c>
      <c r="G6" s="12"/>
      <c r="H6" s="12"/>
      <c r="I6" s="32"/>
      <c r="J6" s="33"/>
      <c r="K6" s="30"/>
      <c r="L6" s="116" t="s">
        <v>10</v>
      </c>
      <c r="M6" s="116" t="s">
        <v>11</v>
      </c>
      <c r="N6" s="116" t="s">
        <v>12</v>
      </c>
      <c r="O6" s="34" t="s">
        <v>13</v>
      </c>
      <c r="P6" s="118"/>
      <c r="Q6" s="118"/>
      <c r="R6" s="55"/>
      <c r="S6" s="141"/>
      <c r="T6" s="139"/>
      <c r="U6" s="140"/>
    </row>
    <row r="7" s="91" customFormat="1" ht="34" customHeight="1" spans="1:21">
      <c r="A7" s="13">
        <v>600685001</v>
      </c>
      <c r="B7" s="14" t="s">
        <v>99</v>
      </c>
      <c r="C7" s="105" t="s">
        <v>15</v>
      </c>
      <c r="D7" s="105"/>
      <c r="E7" s="105"/>
      <c r="F7" s="105"/>
      <c r="G7" s="105"/>
      <c r="H7" s="105"/>
      <c r="I7" s="119"/>
      <c r="J7" s="43">
        <v>600601001</v>
      </c>
      <c r="K7" s="120" t="s">
        <v>14</v>
      </c>
      <c r="L7" s="15" t="s">
        <v>15</v>
      </c>
      <c r="M7" s="15"/>
      <c r="N7" s="15"/>
      <c r="O7" s="15"/>
      <c r="P7" s="15"/>
      <c r="Q7" s="15"/>
      <c r="R7" s="15"/>
      <c r="S7" s="142">
        <f>SUM(S8:S41)</f>
        <v>27.0192185266667</v>
      </c>
      <c r="T7" s="143"/>
      <c r="U7" s="144"/>
    </row>
    <row r="8" s="89" customFormat="1" ht="23.25" customHeight="1" spans="1:182">
      <c r="A8" s="13">
        <v>600685001</v>
      </c>
      <c r="B8" s="14" t="s">
        <v>99</v>
      </c>
      <c r="C8" s="16" t="s">
        <v>100</v>
      </c>
      <c r="D8" s="16" t="s">
        <v>101</v>
      </c>
      <c r="E8" s="16" t="s">
        <v>18</v>
      </c>
      <c r="F8" s="16" t="s">
        <v>19</v>
      </c>
      <c r="G8" s="16" t="s">
        <v>20</v>
      </c>
      <c r="H8" s="16" t="s">
        <v>21</v>
      </c>
      <c r="I8" s="121"/>
      <c r="J8" s="122">
        <v>600601001</v>
      </c>
      <c r="K8" s="120" t="s">
        <v>14</v>
      </c>
      <c r="L8" s="120" t="s">
        <v>16</v>
      </c>
      <c r="M8" s="120" t="s">
        <v>17</v>
      </c>
      <c r="N8" s="120" t="s">
        <v>18</v>
      </c>
      <c r="O8" s="120" t="s">
        <v>19</v>
      </c>
      <c r="P8" s="120" t="s">
        <v>20</v>
      </c>
      <c r="Q8" s="120" t="s">
        <v>21</v>
      </c>
      <c r="R8" s="47"/>
      <c r="S8" s="145">
        <f>4553/10000*7</f>
        <v>3.1871</v>
      </c>
      <c r="T8" s="146" t="s">
        <v>22</v>
      </c>
      <c r="U8" s="147"/>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8"/>
      <c r="FZ8" s="148"/>
    </row>
    <row r="9" s="89" customFormat="1" ht="23.25" customHeight="1" spans="1:182">
      <c r="A9" s="13">
        <v>600685001</v>
      </c>
      <c r="B9" s="14" t="s">
        <v>99</v>
      </c>
      <c r="C9" s="16" t="s">
        <v>100</v>
      </c>
      <c r="D9" s="16" t="s">
        <v>101</v>
      </c>
      <c r="E9" s="16" t="s">
        <v>18</v>
      </c>
      <c r="F9" s="16" t="s">
        <v>19</v>
      </c>
      <c r="G9" s="16" t="s">
        <v>20</v>
      </c>
      <c r="H9" s="16" t="s">
        <v>23</v>
      </c>
      <c r="I9" s="121"/>
      <c r="J9" s="122">
        <v>600601001</v>
      </c>
      <c r="K9" s="120" t="s">
        <v>14</v>
      </c>
      <c r="L9" s="120" t="s">
        <v>16</v>
      </c>
      <c r="M9" s="120" t="s">
        <v>17</v>
      </c>
      <c r="N9" s="120" t="s">
        <v>18</v>
      </c>
      <c r="O9" s="120" t="s">
        <v>19</v>
      </c>
      <c r="P9" s="120" t="s">
        <v>20</v>
      </c>
      <c r="Q9" s="120" t="s">
        <v>23</v>
      </c>
      <c r="R9" s="47"/>
      <c r="S9" s="145">
        <f>3545/10000*7</f>
        <v>2.4815</v>
      </c>
      <c r="T9" s="149"/>
      <c r="U9" s="147"/>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8"/>
      <c r="EG9" s="148"/>
      <c r="EH9" s="148"/>
      <c r="EI9" s="148"/>
      <c r="EJ9" s="148"/>
      <c r="EK9" s="148"/>
      <c r="EL9" s="148"/>
      <c r="EM9" s="148"/>
      <c r="EN9" s="148"/>
      <c r="EO9" s="148"/>
      <c r="EP9" s="148"/>
      <c r="EQ9" s="148"/>
      <c r="ER9" s="148"/>
      <c r="ES9" s="148"/>
      <c r="ET9" s="148"/>
      <c r="EU9" s="148"/>
      <c r="EV9" s="148"/>
      <c r="EW9" s="148"/>
      <c r="EX9" s="148"/>
      <c r="EY9" s="148"/>
      <c r="EZ9" s="148"/>
      <c r="FA9" s="148"/>
      <c r="FB9" s="148"/>
      <c r="FC9" s="148"/>
      <c r="FD9" s="148"/>
      <c r="FE9" s="148"/>
      <c r="FF9" s="148"/>
      <c r="FG9" s="148"/>
      <c r="FH9" s="148"/>
      <c r="FI9" s="148"/>
      <c r="FJ9" s="148"/>
      <c r="FK9" s="148"/>
      <c r="FL9" s="148"/>
      <c r="FM9" s="148"/>
      <c r="FN9" s="148"/>
      <c r="FO9" s="148"/>
      <c r="FP9" s="148"/>
      <c r="FQ9" s="148"/>
      <c r="FR9" s="148"/>
      <c r="FS9" s="148"/>
      <c r="FT9" s="148"/>
      <c r="FU9" s="148"/>
      <c r="FV9" s="148"/>
      <c r="FW9" s="148"/>
      <c r="FX9" s="148"/>
      <c r="FY9" s="148"/>
      <c r="FZ9" s="148"/>
    </row>
    <row r="10" s="89" customFormat="1" ht="23.25" customHeight="1" spans="1:182">
      <c r="A10" s="13">
        <v>600685001</v>
      </c>
      <c r="B10" s="14" t="s">
        <v>99</v>
      </c>
      <c r="C10" s="16" t="s">
        <v>100</v>
      </c>
      <c r="D10" s="16" t="s">
        <v>101</v>
      </c>
      <c r="E10" s="16" t="s">
        <v>18</v>
      </c>
      <c r="F10" s="16" t="s">
        <v>19</v>
      </c>
      <c r="G10" s="16" t="s">
        <v>20</v>
      </c>
      <c r="H10" s="16" t="s">
        <v>24</v>
      </c>
      <c r="I10" s="121"/>
      <c r="J10" s="122">
        <v>600601001</v>
      </c>
      <c r="K10" s="120" t="s">
        <v>14</v>
      </c>
      <c r="L10" s="120" t="s">
        <v>16</v>
      </c>
      <c r="M10" s="120" t="s">
        <v>17</v>
      </c>
      <c r="N10" s="120" t="s">
        <v>18</v>
      </c>
      <c r="O10" s="120" t="s">
        <v>19</v>
      </c>
      <c r="P10" s="120" t="s">
        <v>20</v>
      </c>
      <c r="Q10" s="120" t="s">
        <v>24</v>
      </c>
      <c r="R10" s="47"/>
      <c r="S10" s="145">
        <f>4553/10000</f>
        <v>0.4553</v>
      </c>
      <c r="T10" s="149"/>
      <c r="U10" s="147"/>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148"/>
      <c r="CI10" s="148"/>
      <c r="CJ10" s="148"/>
      <c r="CK10" s="148"/>
      <c r="CL10" s="148"/>
      <c r="CM10" s="148"/>
      <c r="CN10" s="148"/>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8"/>
      <c r="EG10" s="148"/>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8"/>
      <c r="FZ10" s="148"/>
    </row>
    <row r="11" s="89" customFormat="1" ht="23.25" customHeight="1" spans="1:182">
      <c r="A11" s="13">
        <v>600685001</v>
      </c>
      <c r="B11" s="14" t="s">
        <v>99</v>
      </c>
      <c r="C11" s="16" t="s">
        <v>100</v>
      </c>
      <c r="D11" s="16" t="s">
        <v>101</v>
      </c>
      <c r="E11" s="16" t="s">
        <v>18</v>
      </c>
      <c r="F11" s="16" t="s">
        <v>19</v>
      </c>
      <c r="G11" s="16" t="s">
        <v>20</v>
      </c>
      <c r="H11" s="16" t="s">
        <v>25</v>
      </c>
      <c r="I11" s="121"/>
      <c r="J11" s="122">
        <v>600601001</v>
      </c>
      <c r="K11" s="120" t="s">
        <v>14</v>
      </c>
      <c r="L11" s="120" t="s">
        <v>16</v>
      </c>
      <c r="M11" s="120" t="s">
        <v>17</v>
      </c>
      <c r="N11" s="120" t="s">
        <v>18</v>
      </c>
      <c r="O11" s="120" t="s">
        <v>19</v>
      </c>
      <c r="P11" s="120" t="s">
        <v>20</v>
      </c>
      <c r="Q11" s="120" t="s">
        <v>25</v>
      </c>
      <c r="R11" s="47"/>
      <c r="S11" s="145">
        <f>1050*1*7/10000</f>
        <v>0.735</v>
      </c>
      <c r="T11" s="150"/>
      <c r="U11" s="147"/>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8"/>
      <c r="EG11" s="148"/>
      <c r="EH11" s="148"/>
      <c r="EI11" s="148"/>
      <c r="EJ11" s="148"/>
      <c r="EK11" s="148"/>
      <c r="EL11" s="148"/>
      <c r="EM11" s="148"/>
      <c r="EN11" s="148"/>
      <c r="EO11" s="148"/>
      <c r="EP11" s="148"/>
      <c r="EQ11" s="148"/>
      <c r="ER11" s="148"/>
      <c r="ES11" s="148"/>
      <c r="ET11" s="148"/>
      <c r="EU11" s="148"/>
      <c r="EV11" s="148"/>
      <c r="EW11" s="148"/>
      <c r="EX11" s="148"/>
      <c r="EY11" s="148"/>
      <c r="EZ11" s="148"/>
      <c r="FA11" s="148"/>
      <c r="FB11" s="148"/>
      <c r="FC11" s="148"/>
      <c r="FD11" s="148"/>
      <c r="FE11" s="148"/>
      <c r="FF11" s="148"/>
      <c r="FG11" s="148"/>
      <c r="FH11" s="148"/>
      <c r="FI11" s="148"/>
      <c r="FJ11" s="148"/>
      <c r="FK11" s="148"/>
      <c r="FL11" s="148"/>
      <c r="FM11" s="148"/>
      <c r="FN11" s="148"/>
      <c r="FO11" s="148"/>
      <c r="FP11" s="148"/>
      <c r="FQ11" s="148"/>
      <c r="FR11" s="148"/>
      <c r="FS11" s="148"/>
      <c r="FT11" s="148"/>
      <c r="FU11" s="148"/>
      <c r="FV11" s="148"/>
      <c r="FW11" s="148"/>
      <c r="FX11" s="148"/>
      <c r="FY11" s="148"/>
      <c r="FZ11" s="148"/>
    </row>
    <row r="12" s="89" customFormat="1" ht="23.25" customHeight="1" spans="1:182">
      <c r="A12" s="13">
        <v>600685001</v>
      </c>
      <c r="B12" s="14" t="s">
        <v>99</v>
      </c>
      <c r="C12" s="16" t="s">
        <v>100</v>
      </c>
      <c r="D12" s="16" t="s">
        <v>101</v>
      </c>
      <c r="E12" s="16" t="s">
        <v>18</v>
      </c>
      <c r="F12" s="16" t="s">
        <v>19</v>
      </c>
      <c r="G12" s="16" t="s">
        <v>20</v>
      </c>
      <c r="H12" s="16" t="s">
        <v>26</v>
      </c>
      <c r="I12" s="121"/>
      <c r="J12" s="122">
        <v>600601001</v>
      </c>
      <c r="K12" s="120" t="s">
        <v>14</v>
      </c>
      <c r="L12" s="120" t="s">
        <v>16</v>
      </c>
      <c r="M12" s="120" t="s">
        <v>17</v>
      </c>
      <c r="N12" s="120" t="s">
        <v>18</v>
      </c>
      <c r="O12" s="120" t="s">
        <v>19</v>
      </c>
      <c r="P12" s="120" t="s">
        <v>20</v>
      </c>
      <c r="Q12" s="120" t="s">
        <v>26</v>
      </c>
      <c r="R12" s="47"/>
      <c r="S12" s="145">
        <f>8477.42/10000/12*7</f>
        <v>0.494516166666667</v>
      </c>
      <c r="T12" s="150"/>
      <c r="U12" s="147"/>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c r="BQ12" s="148"/>
      <c r="BR12" s="148"/>
      <c r="BS12" s="148"/>
      <c r="BT12" s="148"/>
      <c r="BU12" s="148"/>
      <c r="BV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8"/>
      <c r="EG12" s="148"/>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8"/>
      <c r="FZ12" s="148"/>
    </row>
    <row r="13" s="89" customFormat="1" ht="23.25" customHeight="1" spans="1:182">
      <c r="A13" s="13">
        <v>600685001</v>
      </c>
      <c r="B13" s="14" t="s">
        <v>99</v>
      </c>
      <c r="C13" s="16" t="s">
        <v>100</v>
      </c>
      <c r="D13" s="16" t="s">
        <v>101</v>
      </c>
      <c r="E13" s="16" t="s">
        <v>18</v>
      </c>
      <c r="F13" s="16" t="s">
        <v>19</v>
      </c>
      <c r="G13" s="16" t="s">
        <v>27</v>
      </c>
      <c r="H13" s="16" t="s">
        <v>28</v>
      </c>
      <c r="I13" s="123"/>
      <c r="J13" s="122">
        <v>600601001</v>
      </c>
      <c r="K13" s="120" t="s">
        <v>14</v>
      </c>
      <c r="L13" s="120" t="s">
        <v>16</v>
      </c>
      <c r="M13" s="120" t="s">
        <v>17</v>
      </c>
      <c r="N13" s="120" t="s">
        <v>18</v>
      </c>
      <c r="O13" s="120" t="s">
        <v>19</v>
      </c>
      <c r="P13" s="120" t="s">
        <v>27</v>
      </c>
      <c r="Q13" s="120" t="s">
        <v>28</v>
      </c>
      <c r="R13" s="47"/>
      <c r="S13" s="145"/>
      <c r="T13" s="150"/>
      <c r="U13" s="147"/>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c r="BI13" s="148"/>
      <c r="BJ13" s="148"/>
      <c r="BK13" s="148"/>
      <c r="BL13" s="148"/>
      <c r="BM13" s="148"/>
      <c r="BN13" s="148"/>
      <c r="BO13" s="148"/>
      <c r="BP13" s="148"/>
      <c r="BQ13" s="148"/>
      <c r="BR13" s="148"/>
      <c r="BS13" s="148"/>
      <c r="BT13" s="148"/>
      <c r="BU13" s="148"/>
      <c r="BV13" s="148"/>
      <c r="BW13" s="148"/>
      <c r="BX13" s="148"/>
      <c r="BY13" s="148"/>
      <c r="BZ13" s="148"/>
      <c r="CA13" s="148"/>
      <c r="CB13" s="148"/>
      <c r="CC13" s="148"/>
      <c r="CD13" s="148"/>
      <c r="CE13" s="148"/>
      <c r="CF13" s="148"/>
      <c r="CG13" s="148"/>
      <c r="CH13" s="148"/>
      <c r="CI13" s="148"/>
      <c r="CJ13" s="148"/>
      <c r="CK13" s="148"/>
      <c r="CL13" s="148"/>
      <c r="CM13" s="148"/>
      <c r="CN13" s="148"/>
      <c r="CO13" s="148"/>
      <c r="CP13" s="148"/>
      <c r="CQ13" s="148"/>
      <c r="CR13" s="148"/>
      <c r="CS13" s="148"/>
      <c r="CT13" s="148"/>
      <c r="CU13" s="148"/>
      <c r="CV13" s="148"/>
      <c r="CW13" s="148"/>
      <c r="CX13" s="148"/>
      <c r="CY13" s="148"/>
      <c r="CZ13" s="148"/>
      <c r="DA13" s="148"/>
      <c r="DB13" s="148"/>
      <c r="DC13" s="148"/>
      <c r="DD13" s="148"/>
      <c r="DE13" s="148"/>
      <c r="DF13" s="148"/>
      <c r="DG13" s="148"/>
      <c r="DH13" s="148"/>
      <c r="DI13" s="148"/>
      <c r="DJ13" s="148"/>
      <c r="DK13" s="148"/>
      <c r="DL13" s="148"/>
      <c r="DM13" s="148"/>
      <c r="DN13" s="148"/>
      <c r="DO13" s="148"/>
      <c r="DP13" s="148"/>
      <c r="DQ13" s="148"/>
      <c r="DR13" s="148"/>
      <c r="DS13" s="148"/>
      <c r="DT13" s="148"/>
      <c r="DU13" s="148"/>
      <c r="DV13" s="148"/>
      <c r="DW13" s="148"/>
      <c r="DX13" s="148"/>
      <c r="DY13" s="148"/>
      <c r="DZ13" s="148"/>
      <c r="EA13" s="148"/>
      <c r="EB13" s="148"/>
      <c r="EC13" s="148"/>
      <c r="ED13" s="148"/>
      <c r="EE13" s="148"/>
      <c r="EF13" s="148"/>
      <c r="EG13" s="148"/>
      <c r="EH13" s="148"/>
      <c r="EI13" s="148"/>
      <c r="EJ13" s="148"/>
      <c r="EK13" s="148"/>
      <c r="EL13" s="148"/>
      <c r="EM13" s="148"/>
      <c r="EN13" s="148"/>
      <c r="EO13" s="148"/>
      <c r="EP13" s="148"/>
      <c r="EQ13" s="148"/>
      <c r="ER13" s="148"/>
      <c r="ES13" s="148"/>
      <c r="ET13" s="148"/>
      <c r="EU13" s="148"/>
      <c r="EV13" s="148"/>
      <c r="EW13" s="148"/>
      <c r="EX13" s="148"/>
      <c r="EY13" s="148"/>
      <c r="EZ13" s="148"/>
      <c r="FA13" s="148"/>
      <c r="FB13" s="148"/>
      <c r="FC13" s="148"/>
      <c r="FD13" s="148"/>
      <c r="FE13" s="148"/>
      <c r="FF13" s="148"/>
      <c r="FG13" s="148"/>
      <c r="FH13" s="148"/>
      <c r="FI13" s="148"/>
      <c r="FJ13" s="148"/>
      <c r="FK13" s="148"/>
      <c r="FL13" s="148"/>
      <c r="FM13" s="148"/>
      <c r="FN13" s="148"/>
      <c r="FO13" s="148"/>
      <c r="FP13" s="148"/>
      <c r="FQ13" s="148"/>
      <c r="FR13" s="148"/>
      <c r="FS13" s="148"/>
      <c r="FT13" s="148"/>
      <c r="FU13" s="148"/>
      <c r="FV13" s="148"/>
      <c r="FW13" s="148"/>
      <c r="FX13" s="148"/>
      <c r="FY13" s="148"/>
      <c r="FZ13" s="148"/>
    </row>
    <row r="14" s="89" customFormat="1" ht="23.25" customHeight="1" spans="1:182">
      <c r="A14" s="13">
        <v>600685001</v>
      </c>
      <c r="B14" s="14" t="s">
        <v>99</v>
      </c>
      <c r="C14" s="16" t="s">
        <v>100</v>
      </c>
      <c r="D14" s="16" t="s">
        <v>101</v>
      </c>
      <c r="E14" s="16" t="s">
        <v>18</v>
      </c>
      <c r="F14" s="16" t="s">
        <v>19</v>
      </c>
      <c r="G14" s="106" t="s">
        <v>27</v>
      </c>
      <c r="H14" s="106" t="s">
        <v>28</v>
      </c>
      <c r="I14" s="124"/>
      <c r="J14" s="122">
        <v>600601001</v>
      </c>
      <c r="K14" s="120" t="s">
        <v>14</v>
      </c>
      <c r="L14" s="120" t="s">
        <v>16</v>
      </c>
      <c r="M14" s="120" t="s">
        <v>17</v>
      </c>
      <c r="N14" s="120" t="s">
        <v>18</v>
      </c>
      <c r="O14" s="120" t="s">
        <v>19</v>
      </c>
      <c r="P14" s="120" t="s">
        <v>27</v>
      </c>
      <c r="Q14" s="120" t="s">
        <v>28</v>
      </c>
      <c r="R14" s="47"/>
      <c r="S14" s="145"/>
      <c r="T14" s="150"/>
      <c r="U14" s="147"/>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row>
    <row r="15" s="89" customFormat="1" ht="23.25" customHeight="1" spans="1:182">
      <c r="A15" s="13">
        <v>600685001</v>
      </c>
      <c r="B15" s="14" t="s">
        <v>99</v>
      </c>
      <c r="C15" s="16" t="s">
        <v>100</v>
      </c>
      <c r="D15" s="16" t="s">
        <v>101</v>
      </c>
      <c r="E15" s="16" t="s">
        <v>18</v>
      </c>
      <c r="F15" s="16" t="s">
        <v>19</v>
      </c>
      <c r="G15" s="106" t="s">
        <v>29</v>
      </c>
      <c r="H15" s="106" t="s">
        <v>30</v>
      </c>
      <c r="I15" s="121"/>
      <c r="J15" s="122">
        <v>600601001</v>
      </c>
      <c r="K15" s="120" t="s">
        <v>14</v>
      </c>
      <c r="L15" s="120" t="s">
        <v>16</v>
      </c>
      <c r="M15" s="120" t="s">
        <v>17</v>
      </c>
      <c r="N15" s="120" t="s">
        <v>18</v>
      </c>
      <c r="O15" s="120" t="s">
        <v>19</v>
      </c>
      <c r="P15" s="120" t="s">
        <v>29</v>
      </c>
      <c r="Q15" s="120" t="s">
        <v>30</v>
      </c>
      <c r="R15" s="47"/>
      <c r="S15" s="145">
        <f>8477.42/10000*20%*7</f>
        <v>1.1868388</v>
      </c>
      <c r="T15" s="149"/>
      <c r="U15" s="147"/>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8"/>
      <c r="CW15" s="148"/>
      <c r="CX15" s="148"/>
      <c r="CY15" s="148"/>
      <c r="CZ15" s="148"/>
      <c r="DA15" s="148"/>
      <c r="DB15" s="148"/>
      <c r="DC15" s="148"/>
      <c r="DD15" s="148"/>
      <c r="DE15" s="148"/>
      <c r="DF15" s="148"/>
      <c r="DG15" s="148"/>
      <c r="DH15" s="148"/>
      <c r="DI15" s="148"/>
      <c r="DJ15" s="148"/>
      <c r="DK15" s="148"/>
      <c r="DL15" s="148"/>
      <c r="DM15" s="148"/>
      <c r="DN15" s="148"/>
      <c r="DO15" s="148"/>
      <c r="DP15" s="148"/>
      <c r="DQ15" s="148"/>
      <c r="DR15" s="148"/>
      <c r="DS15" s="148"/>
      <c r="DT15" s="148"/>
      <c r="DU15" s="148"/>
      <c r="DV15" s="148"/>
      <c r="DW15" s="148"/>
      <c r="DX15" s="148"/>
      <c r="DY15" s="148"/>
      <c r="DZ15" s="148"/>
      <c r="EA15" s="148"/>
      <c r="EB15" s="148"/>
      <c r="EC15" s="148"/>
      <c r="ED15" s="148"/>
      <c r="EE15" s="148"/>
      <c r="EF15" s="148"/>
      <c r="EG15" s="148"/>
      <c r="EH15" s="148"/>
      <c r="EI15" s="148"/>
      <c r="EJ15" s="148"/>
      <c r="EK15" s="148"/>
      <c r="EL15" s="148"/>
      <c r="EM15" s="148"/>
      <c r="EN15" s="148"/>
      <c r="EO15" s="148"/>
      <c r="EP15" s="148"/>
      <c r="EQ15" s="148"/>
      <c r="ER15" s="148"/>
      <c r="ES15" s="148"/>
      <c r="ET15" s="148"/>
      <c r="EU15" s="148"/>
      <c r="EV15" s="148"/>
      <c r="EW15" s="148"/>
      <c r="EX15" s="148"/>
      <c r="EY15" s="148"/>
      <c r="EZ15" s="148"/>
      <c r="FA15" s="148"/>
      <c r="FB15" s="148"/>
      <c r="FC15" s="148"/>
      <c r="FD15" s="148"/>
      <c r="FE15" s="148"/>
      <c r="FF15" s="148"/>
      <c r="FG15" s="148"/>
      <c r="FH15" s="148"/>
      <c r="FI15" s="148"/>
      <c r="FJ15" s="148"/>
      <c r="FK15" s="148"/>
      <c r="FL15" s="148"/>
      <c r="FM15" s="148"/>
      <c r="FN15" s="148"/>
      <c r="FO15" s="148"/>
      <c r="FP15" s="148"/>
      <c r="FQ15" s="148"/>
      <c r="FR15" s="148"/>
      <c r="FS15" s="148"/>
      <c r="FT15" s="148"/>
      <c r="FU15" s="148"/>
      <c r="FV15" s="148"/>
      <c r="FW15" s="148"/>
      <c r="FX15" s="148"/>
      <c r="FY15" s="148"/>
      <c r="FZ15" s="148"/>
    </row>
    <row r="16" s="89" customFormat="1" ht="23.25" customHeight="1" spans="1:182">
      <c r="A16" s="13">
        <v>600685001</v>
      </c>
      <c r="B16" s="14" t="s">
        <v>99</v>
      </c>
      <c r="C16" s="16" t="s">
        <v>100</v>
      </c>
      <c r="D16" s="16" t="s">
        <v>101</v>
      </c>
      <c r="E16" s="16" t="s">
        <v>18</v>
      </c>
      <c r="F16" s="16" t="s">
        <v>19</v>
      </c>
      <c r="G16" s="106" t="s">
        <v>29</v>
      </c>
      <c r="H16" s="106" t="s">
        <v>31</v>
      </c>
      <c r="I16" s="121"/>
      <c r="J16" s="122">
        <v>600601001</v>
      </c>
      <c r="K16" s="120" t="s">
        <v>14</v>
      </c>
      <c r="L16" s="120" t="s">
        <v>16</v>
      </c>
      <c r="M16" s="120" t="s">
        <v>17</v>
      </c>
      <c r="N16" s="120" t="s">
        <v>18</v>
      </c>
      <c r="O16" s="120" t="s">
        <v>19</v>
      </c>
      <c r="P16" s="120" t="s">
        <v>29</v>
      </c>
      <c r="Q16" s="120" t="s">
        <v>31</v>
      </c>
      <c r="R16" s="47"/>
      <c r="S16" s="145">
        <f>8477.42/10000*7*9%</f>
        <v>0.53407746</v>
      </c>
      <c r="T16" s="149"/>
      <c r="U16" s="147"/>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8"/>
      <c r="CW16" s="148"/>
      <c r="CX16" s="148"/>
      <c r="CY16" s="148"/>
      <c r="CZ16" s="148"/>
      <c r="DA16" s="148"/>
      <c r="DB16" s="148"/>
      <c r="DC16" s="148"/>
      <c r="DD16" s="148"/>
      <c r="DE16" s="148"/>
      <c r="DF16" s="148"/>
      <c r="DG16" s="148"/>
      <c r="DH16" s="148"/>
      <c r="DI16" s="148"/>
      <c r="DJ16" s="148"/>
      <c r="DK16" s="148"/>
      <c r="DL16" s="148"/>
      <c r="DM16" s="148"/>
      <c r="DN16" s="148"/>
      <c r="DO16" s="148"/>
      <c r="DP16" s="148"/>
      <c r="DQ16" s="148"/>
      <c r="DR16" s="148"/>
      <c r="DS16" s="148"/>
      <c r="DT16" s="148"/>
      <c r="DU16" s="148"/>
      <c r="DV16" s="148"/>
      <c r="DW16" s="148"/>
      <c r="DX16" s="148"/>
      <c r="DY16" s="148"/>
      <c r="DZ16" s="148"/>
      <c r="EA16" s="148"/>
      <c r="EB16" s="148"/>
      <c r="EC16" s="148"/>
      <c r="ED16" s="148"/>
      <c r="EE16" s="148"/>
      <c r="EF16" s="148"/>
      <c r="EG16" s="148"/>
      <c r="EH16" s="148"/>
      <c r="EI16" s="148"/>
      <c r="EJ16" s="148"/>
      <c r="EK16" s="148"/>
      <c r="EL16" s="148"/>
      <c r="EM16" s="148"/>
      <c r="EN16" s="148"/>
      <c r="EO16" s="148"/>
      <c r="EP16" s="148"/>
      <c r="EQ16" s="148"/>
      <c r="ER16" s="148"/>
      <c r="ES16" s="148"/>
      <c r="ET16" s="148"/>
      <c r="EU16" s="148"/>
      <c r="EV16" s="148"/>
      <c r="EW16" s="148"/>
      <c r="EX16" s="148"/>
      <c r="EY16" s="148"/>
      <c r="EZ16" s="148"/>
      <c r="FA16" s="148"/>
      <c r="FB16" s="148"/>
      <c r="FC16" s="148"/>
      <c r="FD16" s="148"/>
      <c r="FE16" s="148"/>
      <c r="FF16" s="148"/>
      <c r="FG16" s="148"/>
      <c r="FH16" s="148"/>
      <c r="FI16" s="148"/>
      <c r="FJ16" s="148"/>
      <c r="FK16" s="148"/>
      <c r="FL16" s="148"/>
      <c r="FM16" s="148"/>
      <c r="FN16" s="148"/>
      <c r="FO16" s="148"/>
      <c r="FP16" s="148"/>
      <c r="FQ16" s="148"/>
      <c r="FR16" s="148"/>
      <c r="FS16" s="148"/>
      <c r="FT16" s="148"/>
      <c r="FU16" s="148"/>
      <c r="FV16" s="148"/>
      <c r="FW16" s="148"/>
      <c r="FX16" s="148"/>
      <c r="FY16" s="148"/>
      <c r="FZ16" s="148"/>
    </row>
    <row r="17" s="89" customFormat="1" ht="23.25" customHeight="1" spans="1:182">
      <c r="A17" s="13">
        <v>600685001</v>
      </c>
      <c r="B17" s="14" t="s">
        <v>99</v>
      </c>
      <c r="C17" s="16" t="s">
        <v>100</v>
      </c>
      <c r="D17" s="16" t="s">
        <v>101</v>
      </c>
      <c r="E17" s="16" t="s">
        <v>18</v>
      </c>
      <c r="F17" s="16" t="s">
        <v>19</v>
      </c>
      <c r="G17" s="106" t="s">
        <v>29</v>
      </c>
      <c r="H17" s="106" t="s">
        <v>32</v>
      </c>
      <c r="I17" s="125"/>
      <c r="J17" s="122">
        <v>600601001</v>
      </c>
      <c r="K17" s="120" t="s">
        <v>14</v>
      </c>
      <c r="L17" s="120" t="s">
        <v>16</v>
      </c>
      <c r="M17" s="120" t="s">
        <v>17</v>
      </c>
      <c r="N17" s="120" t="s">
        <v>18</v>
      </c>
      <c r="O17" s="120" t="s">
        <v>19</v>
      </c>
      <c r="P17" s="120" t="s">
        <v>29</v>
      </c>
      <c r="Q17" s="120" t="s">
        <v>32</v>
      </c>
      <c r="R17" s="47"/>
      <c r="S17" s="145">
        <f>8477.42/10000*7*7%</f>
        <v>0.41539358</v>
      </c>
      <c r="T17" s="149"/>
      <c r="U17" s="147"/>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c r="BP17" s="148"/>
      <c r="BQ17" s="148"/>
      <c r="BR17" s="148"/>
      <c r="BS17" s="148"/>
      <c r="BT17" s="148"/>
      <c r="BU17" s="148"/>
      <c r="BV17" s="148"/>
      <c r="BW17" s="148"/>
      <c r="BX17" s="148"/>
      <c r="BY17" s="148"/>
      <c r="BZ17" s="148"/>
      <c r="CA17" s="148"/>
      <c r="CB17" s="148"/>
      <c r="CC17" s="148"/>
      <c r="CD17" s="148"/>
      <c r="CE17" s="148"/>
      <c r="CF17" s="148"/>
      <c r="CG17" s="148"/>
      <c r="CH17" s="148"/>
      <c r="CI17" s="148"/>
      <c r="CJ17" s="148"/>
      <c r="CK17" s="148"/>
      <c r="CL17" s="148"/>
      <c r="CM17" s="148"/>
      <c r="CN17" s="148"/>
      <c r="CO17" s="148"/>
      <c r="CP17" s="148"/>
      <c r="CQ17" s="148"/>
      <c r="CR17" s="148"/>
      <c r="CS17" s="148"/>
      <c r="CT17" s="148"/>
      <c r="CU17" s="148"/>
      <c r="CV17" s="148"/>
      <c r="CW17" s="148"/>
      <c r="CX17" s="148"/>
      <c r="CY17" s="148"/>
      <c r="CZ17" s="148"/>
      <c r="DA17" s="148"/>
      <c r="DB17" s="148"/>
      <c r="DC17" s="148"/>
      <c r="DD17" s="148"/>
      <c r="DE17" s="148"/>
      <c r="DF17" s="148"/>
      <c r="DG17" s="148"/>
      <c r="DH17" s="148"/>
      <c r="DI17" s="148"/>
      <c r="DJ17" s="148"/>
      <c r="DK17" s="148"/>
      <c r="DL17" s="148"/>
      <c r="DM17" s="148"/>
      <c r="DN17" s="148"/>
      <c r="DO17" s="148"/>
      <c r="DP17" s="148"/>
      <c r="DQ17" s="148"/>
      <c r="DR17" s="148"/>
      <c r="DS17" s="148"/>
      <c r="DT17" s="148"/>
      <c r="DU17" s="148"/>
      <c r="DV17" s="148"/>
      <c r="DW17" s="148"/>
      <c r="DX17" s="148"/>
      <c r="DY17" s="148"/>
      <c r="DZ17" s="148"/>
      <c r="EA17" s="148"/>
      <c r="EB17" s="148"/>
      <c r="EC17" s="148"/>
      <c r="ED17" s="148"/>
      <c r="EE17" s="148"/>
      <c r="EF17" s="148"/>
      <c r="EG17" s="148"/>
      <c r="EH17" s="148"/>
      <c r="EI17" s="148"/>
      <c r="EJ17" s="148"/>
      <c r="EK17" s="148"/>
      <c r="EL17" s="148"/>
      <c r="EM17" s="148"/>
      <c r="EN17" s="148"/>
      <c r="EO17" s="148"/>
      <c r="EP17" s="148"/>
      <c r="EQ17" s="148"/>
      <c r="ER17" s="148"/>
      <c r="ES17" s="148"/>
      <c r="ET17" s="148"/>
      <c r="EU17" s="148"/>
      <c r="EV17" s="148"/>
      <c r="EW17" s="148"/>
      <c r="EX17" s="148"/>
      <c r="EY17" s="148"/>
      <c r="EZ17" s="148"/>
      <c r="FA17" s="148"/>
      <c r="FB17" s="148"/>
      <c r="FC17" s="148"/>
      <c r="FD17" s="148"/>
      <c r="FE17" s="148"/>
      <c r="FF17" s="148"/>
      <c r="FG17" s="148"/>
      <c r="FH17" s="148"/>
      <c r="FI17" s="148"/>
      <c r="FJ17" s="148"/>
      <c r="FK17" s="148"/>
      <c r="FL17" s="148"/>
      <c r="FM17" s="148"/>
      <c r="FN17" s="148"/>
      <c r="FO17" s="148"/>
      <c r="FP17" s="148"/>
      <c r="FQ17" s="148"/>
      <c r="FR17" s="148"/>
      <c r="FS17" s="148"/>
      <c r="FT17" s="148"/>
      <c r="FU17" s="148"/>
      <c r="FV17" s="148"/>
      <c r="FW17" s="148"/>
      <c r="FX17" s="148"/>
      <c r="FY17" s="148"/>
      <c r="FZ17" s="148"/>
    </row>
    <row r="18" s="89" customFormat="1" ht="23.25" customHeight="1" spans="1:182">
      <c r="A18" s="13">
        <v>600685001</v>
      </c>
      <c r="B18" s="14" t="s">
        <v>99</v>
      </c>
      <c r="C18" s="16" t="s">
        <v>100</v>
      </c>
      <c r="D18" s="16" t="s">
        <v>101</v>
      </c>
      <c r="E18" s="16" t="s">
        <v>18</v>
      </c>
      <c r="F18" s="16" t="s">
        <v>19</v>
      </c>
      <c r="G18" s="106" t="s">
        <v>29</v>
      </c>
      <c r="H18" s="106" t="s">
        <v>33</v>
      </c>
      <c r="I18" s="126"/>
      <c r="J18" s="122">
        <v>600601001</v>
      </c>
      <c r="K18" s="120" t="s">
        <v>14</v>
      </c>
      <c r="L18" s="120" t="s">
        <v>16</v>
      </c>
      <c r="M18" s="120" t="s">
        <v>17</v>
      </c>
      <c r="N18" s="120" t="s">
        <v>18</v>
      </c>
      <c r="O18" s="120" t="s">
        <v>19</v>
      </c>
      <c r="P18" s="120" t="s">
        <v>29</v>
      </c>
      <c r="Q18" s="120" t="s">
        <v>33</v>
      </c>
      <c r="R18" s="47"/>
      <c r="S18" s="145">
        <f>4932.42/10000*7*0.5%</f>
        <v>0.01726347</v>
      </c>
      <c r="T18" s="149"/>
      <c r="U18" s="147"/>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c r="CI18" s="148"/>
      <c r="CJ18" s="148"/>
      <c r="CK18" s="148"/>
      <c r="CL18" s="148"/>
      <c r="CM18" s="148"/>
      <c r="CN18" s="148"/>
      <c r="CO18" s="148"/>
      <c r="CP18" s="148"/>
      <c r="CQ18" s="148"/>
      <c r="CR18" s="148"/>
      <c r="CS18" s="148"/>
      <c r="CT18" s="148"/>
      <c r="CU18" s="148"/>
      <c r="CV18" s="148"/>
      <c r="CW18" s="148"/>
      <c r="CX18" s="148"/>
      <c r="CY18" s="148"/>
      <c r="CZ18" s="148"/>
      <c r="DA18" s="148"/>
      <c r="DB18" s="148"/>
      <c r="DC18" s="148"/>
      <c r="DD18" s="148"/>
      <c r="DE18" s="148"/>
      <c r="DF18" s="148"/>
      <c r="DG18" s="148"/>
      <c r="DH18" s="148"/>
      <c r="DI18" s="148"/>
      <c r="DJ18" s="148"/>
      <c r="DK18" s="148"/>
      <c r="DL18" s="148"/>
      <c r="DM18" s="148"/>
      <c r="DN18" s="148"/>
      <c r="DO18" s="148"/>
      <c r="DP18" s="148"/>
      <c r="DQ18" s="148"/>
      <c r="DR18" s="148"/>
      <c r="DS18" s="148"/>
      <c r="DT18" s="148"/>
      <c r="DU18" s="148"/>
      <c r="DV18" s="148"/>
      <c r="DW18" s="148"/>
      <c r="DX18" s="148"/>
      <c r="DY18" s="148"/>
      <c r="DZ18" s="148"/>
      <c r="EA18" s="148"/>
      <c r="EB18" s="148"/>
      <c r="EC18" s="148"/>
      <c r="ED18" s="148"/>
      <c r="EE18" s="148"/>
      <c r="EF18" s="148"/>
      <c r="EG18" s="148"/>
      <c r="EH18" s="148"/>
      <c r="EI18" s="148"/>
      <c r="EJ18" s="148"/>
      <c r="EK18" s="148"/>
      <c r="EL18" s="148"/>
      <c r="EM18" s="148"/>
      <c r="EN18" s="148"/>
      <c r="EO18" s="148"/>
      <c r="EP18" s="148"/>
      <c r="EQ18" s="148"/>
      <c r="ER18" s="148"/>
      <c r="ES18" s="148"/>
      <c r="ET18" s="148"/>
      <c r="EU18" s="148"/>
      <c r="EV18" s="148"/>
      <c r="EW18" s="148"/>
      <c r="EX18" s="148"/>
      <c r="EY18" s="148"/>
      <c r="EZ18" s="148"/>
      <c r="FA18" s="148"/>
      <c r="FB18" s="148"/>
      <c r="FC18" s="148"/>
      <c r="FD18" s="148"/>
      <c r="FE18" s="148"/>
      <c r="FF18" s="148"/>
      <c r="FG18" s="148"/>
      <c r="FH18" s="148"/>
      <c r="FI18" s="148"/>
      <c r="FJ18" s="148"/>
      <c r="FK18" s="148"/>
      <c r="FL18" s="148"/>
      <c r="FM18" s="148"/>
      <c r="FN18" s="148"/>
      <c r="FO18" s="148"/>
      <c r="FP18" s="148"/>
      <c r="FQ18" s="148"/>
      <c r="FR18" s="148"/>
      <c r="FS18" s="148"/>
      <c r="FT18" s="148"/>
      <c r="FU18" s="148"/>
      <c r="FV18" s="148"/>
      <c r="FW18" s="148"/>
      <c r="FX18" s="148"/>
      <c r="FY18" s="148"/>
      <c r="FZ18" s="148"/>
    </row>
    <row r="19" s="89" customFormat="1" ht="23.25" customHeight="1" spans="1:182">
      <c r="A19" s="13">
        <v>600685001</v>
      </c>
      <c r="B19" s="14" t="s">
        <v>99</v>
      </c>
      <c r="C19" s="16" t="s">
        <v>100</v>
      </c>
      <c r="D19" s="16" t="s">
        <v>101</v>
      </c>
      <c r="E19" s="16" t="s">
        <v>18</v>
      </c>
      <c r="F19" s="16" t="s">
        <v>19</v>
      </c>
      <c r="G19" s="106" t="s">
        <v>34</v>
      </c>
      <c r="H19" s="106" t="s">
        <v>35</v>
      </c>
      <c r="I19" s="127"/>
      <c r="J19" s="122">
        <v>600601001</v>
      </c>
      <c r="K19" s="120" t="s">
        <v>14</v>
      </c>
      <c r="L19" s="120" t="s">
        <v>16</v>
      </c>
      <c r="M19" s="120" t="s">
        <v>17</v>
      </c>
      <c r="N19" s="120" t="s">
        <v>18</v>
      </c>
      <c r="O19" s="120" t="s">
        <v>19</v>
      </c>
      <c r="P19" s="120" t="s">
        <v>34</v>
      </c>
      <c r="Q19" s="120" t="s">
        <v>35</v>
      </c>
      <c r="R19" s="47"/>
      <c r="S19" s="151">
        <v>0.15</v>
      </c>
      <c r="T19" s="149"/>
      <c r="U19" s="147"/>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c r="BL19" s="148"/>
      <c r="BM19" s="148"/>
      <c r="BN19" s="148"/>
      <c r="BO19" s="148"/>
      <c r="BP19" s="148"/>
      <c r="BQ19" s="148"/>
      <c r="BR19" s="148"/>
      <c r="BS19" s="148"/>
      <c r="BT19" s="148"/>
      <c r="BU19" s="148"/>
      <c r="BV19" s="148"/>
      <c r="BW19" s="148"/>
      <c r="BX19" s="148"/>
      <c r="BY19" s="148"/>
      <c r="BZ19" s="148"/>
      <c r="CA19" s="148"/>
      <c r="CB19" s="148"/>
      <c r="CC19" s="148"/>
      <c r="CD19" s="148"/>
      <c r="CE19" s="148"/>
      <c r="CF19" s="148"/>
      <c r="CG19" s="148"/>
      <c r="CH19" s="148"/>
      <c r="CI19" s="148"/>
      <c r="CJ19" s="148"/>
      <c r="CK19" s="148"/>
      <c r="CL19" s="148"/>
      <c r="CM19" s="148"/>
      <c r="CN19" s="148"/>
      <c r="CO19" s="148"/>
      <c r="CP19" s="148"/>
      <c r="CQ19" s="148"/>
      <c r="CR19" s="148"/>
      <c r="CS19" s="148"/>
      <c r="CT19" s="148"/>
      <c r="CU19" s="148"/>
      <c r="CV19" s="148"/>
      <c r="CW19" s="148"/>
      <c r="CX19" s="148"/>
      <c r="CY19" s="148"/>
      <c r="CZ19" s="148"/>
      <c r="DA19" s="148"/>
      <c r="DB19" s="148"/>
      <c r="DC19" s="148"/>
      <c r="DD19" s="148"/>
      <c r="DE19" s="148"/>
      <c r="DF19" s="148"/>
      <c r="DG19" s="148"/>
      <c r="DH19" s="148"/>
      <c r="DI19" s="148"/>
      <c r="DJ19" s="148"/>
      <c r="DK19" s="148"/>
      <c r="DL19" s="148"/>
      <c r="DM19" s="148"/>
      <c r="DN19" s="148"/>
      <c r="DO19" s="148"/>
      <c r="DP19" s="148"/>
      <c r="DQ19" s="148"/>
      <c r="DR19" s="148"/>
      <c r="DS19" s="148"/>
      <c r="DT19" s="148"/>
      <c r="DU19" s="148"/>
      <c r="DV19" s="148"/>
      <c r="DW19" s="148"/>
      <c r="DX19" s="148"/>
      <c r="DY19" s="148"/>
      <c r="DZ19" s="148"/>
      <c r="EA19" s="148"/>
      <c r="EB19" s="148"/>
      <c r="EC19" s="148"/>
      <c r="ED19" s="148"/>
      <c r="EE19" s="148"/>
      <c r="EF19" s="148"/>
      <c r="EG19" s="148"/>
      <c r="EH19" s="148"/>
      <c r="EI19" s="148"/>
      <c r="EJ19" s="148"/>
      <c r="EK19" s="148"/>
      <c r="EL19" s="148"/>
      <c r="EM19" s="148"/>
      <c r="EN19" s="148"/>
      <c r="EO19" s="148"/>
      <c r="EP19" s="148"/>
      <c r="EQ19" s="148"/>
      <c r="ER19" s="148"/>
      <c r="ES19" s="148"/>
      <c r="ET19" s="148"/>
      <c r="EU19" s="148"/>
      <c r="EV19" s="148"/>
      <c r="EW19" s="148"/>
      <c r="EX19" s="148"/>
      <c r="EY19" s="148"/>
      <c r="EZ19" s="148"/>
      <c r="FA19" s="148"/>
      <c r="FB19" s="148"/>
      <c r="FC19" s="148"/>
      <c r="FD19" s="148"/>
      <c r="FE19" s="148"/>
      <c r="FF19" s="148"/>
      <c r="FG19" s="148"/>
      <c r="FH19" s="148"/>
      <c r="FI19" s="148"/>
      <c r="FJ19" s="148"/>
      <c r="FK19" s="148"/>
      <c r="FL19" s="148"/>
      <c r="FM19" s="148"/>
      <c r="FN19" s="148"/>
      <c r="FO19" s="148"/>
      <c r="FP19" s="148"/>
      <c r="FQ19" s="148"/>
      <c r="FR19" s="148"/>
      <c r="FS19" s="148"/>
      <c r="FT19" s="148"/>
      <c r="FU19" s="148"/>
      <c r="FV19" s="148"/>
      <c r="FW19" s="148"/>
      <c r="FX19" s="148"/>
      <c r="FY19" s="148"/>
      <c r="FZ19" s="148"/>
    </row>
    <row r="20" s="89" customFormat="1" ht="23.25" customHeight="1" spans="1:182">
      <c r="A20" s="13">
        <v>600685001</v>
      </c>
      <c r="B20" s="14" t="s">
        <v>99</v>
      </c>
      <c r="C20" s="16" t="s">
        <v>100</v>
      </c>
      <c r="D20" s="16" t="s">
        <v>101</v>
      </c>
      <c r="E20" s="16" t="s">
        <v>18</v>
      </c>
      <c r="F20" s="16" t="s">
        <v>19</v>
      </c>
      <c r="G20" s="106" t="s">
        <v>34</v>
      </c>
      <c r="H20" s="106" t="s">
        <v>36</v>
      </c>
      <c r="I20" s="126"/>
      <c r="J20" s="122">
        <v>600601001</v>
      </c>
      <c r="K20" s="120" t="s">
        <v>14</v>
      </c>
      <c r="L20" s="120" t="s">
        <v>16</v>
      </c>
      <c r="M20" s="120" t="s">
        <v>17</v>
      </c>
      <c r="N20" s="120" t="s">
        <v>18</v>
      </c>
      <c r="O20" s="120" t="s">
        <v>19</v>
      </c>
      <c r="P20" s="120" t="s">
        <v>34</v>
      </c>
      <c r="Q20" s="120" t="s">
        <v>36</v>
      </c>
      <c r="R20" s="47"/>
      <c r="S20" s="152"/>
      <c r="T20" s="149"/>
      <c r="U20" s="147"/>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8"/>
      <c r="FA20" s="148"/>
      <c r="FB20" s="148"/>
      <c r="FC20" s="148"/>
      <c r="FD20" s="148"/>
      <c r="FE20" s="148"/>
      <c r="FF20" s="148"/>
      <c r="FG20" s="148"/>
      <c r="FH20" s="148"/>
      <c r="FI20" s="148"/>
      <c r="FJ20" s="148"/>
      <c r="FK20" s="148"/>
      <c r="FL20" s="148"/>
      <c r="FM20" s="148"/>
      <c r="FN20" s="148"/>
      <c r="FO20" s="148"/>
      <c r="FP20" s="148"/>
      <c r="FQ20" s="148"/>
      <c r="FR20" s="148"/>
      <c r="FS20" s="148"/>
      <c r="FT20" s="148"/>
      <c r="FU20" s="148"/>
      <c r="FV20" s="148"/>
      <c r="FW20" s="148"/>
      <c r="FX20" s="148"/>
      <c r="FY20" s="148"/>
      <c r="FZ20" s="148"/>
    </row>
    <row r="21" s="89" customFormat="1" ht="23.25" customHeight="1" spans="1:182">
      <c r="A21" s="13">
        <v>600685001</v>
      </c>
      <c r="B21" s="14" t="s">
        <v>99</v>
      </c>
      <c r="C21" s="16" t="s">
        <v>100</v>
      </c>
      <c r="D21" s="16" t="s">
        <v>101</v>
      </c>
      <c r="E21" s="16" t="s">
        <v>18</v>
      </c>
      <c r="F21" s="16" t="s">
        <v>19</v>
      </c>
      <c r="G21" s="106" t="s">
        <v>34</v>
      </c>
      <c r="H21" s="106" t="s">
        <v>37</v>
      </c>
      <c r="I21" s="126"/>
      <c r="J21" s="122">
        <v>600601001</v>
      </c>
      <c r="K21" s="120" t="s">
        <v>14</v>
      </c>
      <c r="L21" s="120" t="s">
        <v>16</v>
      </c>
      <c r="M21" s="120" t="s">
        <v>17</v>
      </c>
      <c r="N21" s="120" t="s">
        <v>18</v>
      </c>
      <c r="O21" s="120" t="s">
        <v>19</v>
      </c>
      <c r="P21" s="120" t="s">
        <v>34</v>
      </c>
      <c r="Q21" s="120" t="s">
        <v>37</v>
      </c>
      <c r="R21" s="47"/>
      <c r="S21" s="152"/>
      <c r="T21" s="149"/>
      <c r="U21" s="147"/>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c r="CI21" s="148"/>
      <c r="CJ21" s="148"/>
      <c r="CK21" s="148"/>
      <c r="CL21" s="148"/>
      <c r="CM21" s="148"/>
      <c r="CN21" s="148"/>
      <c r="CO21" s="148"/>
      <c r="CP21" s="148"/>
      <c r="CQ21" s="148"/>
      <c r="CR21" s="148"/>
      <c r="CS21" s="148"/>
      <c r="CT21" s="148"/>
      <c r="CU21" s="148"/>
      <c r="CV21" s="148"/>
      <c r="CW21" s="148"/>
      <c r="CX21" s="148"/>
      <c r="CY21" s="148"/>
      <c r="CZ21" s="148"/>
      <c r="DA21" s="148"/>
      <c r="DB21" s="148"/>
      <c r="DC21" s="148"/>
      <c r="DD21" s="148"/>
      <c r="DE21" s="148"/>
      <c r="DF21" s="148"/>
      <c r="DG21" s="148"/>
      <c r="DH21" s="148"/>
      <c r="DI21" s="148"/>
      <c r="DJ21" s="148"/>
      <c r="DK21" s="148"/>
      <c r="DL21" s="148"/>
      <c r="DM21" s="148"/>
      <c r="DN21" s="148"/>
      <c r="DO21" s="148"/>
      <c r="DP21" s="148"/>
      <c r="DQ21" s="148"/>
      <c r="DR21" s="148"/>
      <c r="DS21" s="148"/>
      <c r="DT21" s="148"/>
      <c r="DU21" s="148"/>
      <c r="DV21" s="148"/>
      <c r="DW21" s="148"/>
      <c r="DX21" s="148"/>
      <c r="DY21" s="148"/>
      <c r="DZ21" s="148"/>
      <c r="EA21" s="148"/>
      <c r="EB21" s="148"/>
      <c r="EC21" s="148"/>
      <c r="ED21" s="148"/>
      <c r="EE21" s="148"/>
      <c r="EF21" s="148"/>
      <c r="EG21" s="148"/>
      <c r="EH21" s="148"/>
      <c r="EI21" s="148"/>
      <c r="EJ21" s="148"/>
      <c r="EK21" s="148"/>
      <c r="EL21" s="148"/>
      <c r="EM21" s="148"/>
      <c r="EN21" s="148"/>
      <c r="EO21" s="148"/>
      <c r="EP21" s="148"/>
      <c r="EQ21" s="148"/>
      <c r="ER21" s="148"/>
      <c r="ES21" s="148"/>
      <c r="ET21" s="148"/>
      <c r="EU21" s="148"/>
      <c r="EV21" s="148"/>
      <c r="EW21" s="148"/>
      <c r="EX21" s="148"/>
      <c r="EY21" s="148"/>
      <c r="EZ21" s="148"/>
      <c r="FA21" s="148"/>
      <c r="FB21" s="148"/>
      <c r="FC21" s="148"/>
      <c r="FD21" s="148"/>
      <c r="FE21" s="148"/>
      <c r="FF21" s="148"/>
      <c r="FG21" s="148"/>
      <c r="FH21" s="148"/>
      <c r="FI21" s="148"/>
      <c r="FJ21" s="148"/>
      <c r="FK21" s="148"/>
      <c r="FL21" s="148"/>
      <c r="FM21" s="148"/>
      <c r="FN21" s="148"/>
      <c r="FO21" s="148"/>
      <c r="FP21" s="148"/>
      <c r="FQ21" s="148"/>
      <c r="FR21" s="148"/>
      <c r="FS21" s="148"/>
      <c r="FT21" s="148"/>
      <c r="FU21" s="148"/>
      <c r="FV21" s="148"/>
      <c r="FW21" s="148"/>
      <c r="FX21" s="148"/>
      <c r="FY21" s="148"/>
      <c r="FZ21" s="148"/>
    </row>
    <row r="22" s="89" customFormat="1" ht="23.25" customHeight="1" spans="1:182">
      <c r="A22" s="13">
        <v>600685001</v>
      </c>
      <c r="B22" s="14" t="s">
        <v>99</v>
      </c>
      <c r="C22" s="16" t="s">
        <v>100</v>
      </c>
      <c r="D22" s="16" t="s">
        <v>101</v>
      </c>
      <c r="E22" s="16" t="s">
        <v>18</v>
      </c>
      <c r="F22" s="16" t="s">
        <v>19</v>
      </c>
      <c r="G22" s="106" t="s">
        <v>34</v>
      </c>
      <c r="H22" s="106" t="s">
        <v>38</v>
      </c>
      <c r="I22" s="126"/>
      <c r="J22" s="122">
        <v>600601001</v>
      </c>
      <c r="K22" s="120" t="s">
        <v>14</v>
      </c>
      <c r="L22" s="120" t="s">
        <v>16</v>
      </c>
      <c r="M22" s="120" t="s">
        <v>17</v>
      </c>
      <c r="N22" s="120" t="s">
        <v>18</v>
      </c>
      <c r="O22" s="120" t="s">
        <v>19</v>
      </c>
      <c r="P22" s="120" t="s">
        <v>34</v>
      </c>
      <c r="Q22" s="120" t="s">
        <v>38</v>
      </c>
      <c r="R22" s="47"/>
      <c r="S22" s="151">
        <f>600/12*1/10000*7</f>
        <v>0.035</v>
      </c>
      <c r="T22" s="149"/>
      <c r="U22" s="147"/>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c r="BL22" s="148"/>
      <c r="BM22" s="148"/>
      <c r="BN22" s="148"/>
      <c r="BO22" s="148"/>
      <c r="BP22" s="148"/>
      <c r="BQ22" s="148"/>
      <c r="BR22" s="148"/>
      <c r="BS22" s="148"/>
      <c r="BT22" s="148"/>
      <c r="BU22" s="148"/>
      <c r="BV22" s="148"/>
      <c r="BW22" s="148"/>
      <c r="BX22" s="148"/>
      <c r="BY22" s="148"/>
      <c r="BZ22" s="148"/>
      <c r="CA22" s="148"/>
      <c r="CB22" s="148"/>
      <c r="CC22" s="148"/>
      <c r="CD22" s="148"/>
      <c r="CE22" s="148"/>
      <c r="CF22" s="148"/>
      <c r="CG22" s="148"/>
      <c r="CH22" s="148"/>
      <c r="CI22" s="148"/>
      <c r="CJ22" s="148"/>
      <c r="CK22" s="148"/>
      <c r="CL22" s="148"/>
      <c r="CM22" s="148"/>
      <c r="CN22" s="148"/>
      <c r="CO22" s="148"/>
      <c r="CP22" s="148"/>
      <c r="CQ22" s="148"/>
      <c r="CR22" s="148"/>
      <c r="CS22" s="148"/>
      <c r="CT22" s="148"/>
      <c r="CU22" s="148"/>
      <c r="CV22" s="148"/>
      <c r="CW22" s="148"/>
      <c r="CX22" s="148"/>
      <c r="CY22" s="148"/>
      <c r="CZ22" s="148"/>
      <c r="DA22" s="148"/>
      <c r="DB22" s="148"/>
      <c r="DC22" s="148"/>
      <c r="DD22" s="148"/>
      <c r="DE22" s="148"/>
      <c r="DF22" s="148"/>
      <c r="DG22" s="148"/>
      <c r="DH22" s="148"/>
      <c r="DI22" s="148"/>
      <c r="DJ22" s="148"/>
      <c r="DK22" s="148"/>
      <c r="DL22" s="148"/>
      <c r="DM22" s="148"/>
      <c r="DN22" s="148"/>
      <c r="DO22" s="148"/>
      <c r="DP22" s="148"/>
      <c r="DQ22" s="148"/>
      <c r="DR22" s="148"/>
      <c r="DS22" s="148"/>
      <c r="DT22" s="148"/>
      <c r="DU22" s="148"/>
      <c r="DV22" s="148"/>
      <c r="DW22" s="148"/>
      <c r="DX22" s="148"/>
      <c r="DY22" s="148"/>
      <c r="DZ22" s="148"/>
      <c r="EA22" s="148"/>
      <c r="EB22" s="148"/>
      <c r="EC22" s="148"/>
      <c r="ED22" s="148"/>
      <c r="EE22" s="148"/>
      <c r="EF22" s="148"/>
      <c r="EG22" s="148"/>
      <c r="EH22" s="148"/>
      <c r="EI22" s="148"/>
      <c r="EJ22" s="148"/>
      <c r="EK22" s="148"/>
      <c r="EL22" s="148"/>
      <c r="EM22" s="148"/>
      <c r="EN22" s="148"/>
      <c r="EO22" s="148"/>
      <c r="EP22" s="148"/>
      <c r="EQ22" s="148"/>
      <c r="ER22" s="148"/>
      <c r="ES22" s="148"/>
      <c r="ET22" s="148"/>
      <c r="EU22" s="148"/>
      <c r="EV22" s="148"/>
      <c r="EW22" s="148"/>
      <c r="EX22" s="148"/>
      <c r="EY22" s="148"/>
      <c r="EZ22" s="148"/>
      <c r="FA22" s="148"/>
      <c r="FB22" s="148"/>
      <c r="FC22" s="148"/>
      <c r="FD22" s="148"/>
      <c r="FE22" s="148"/>
      <c r="FF22" s="148"/>
      <c r="FG22" s="148"/>
      <c r="FH22" s="148"/>
      <c r="FI22" s="148"/>
      <c r="FJ22" s="148"/>
      <c r="FK22" s="148"/>
      <c r="FL22" s="148"/>
      <c r="FM22" s="148"/>
      <c r="FN22" s="148"/>
      <c r="FO22" s="148"/>
      <c r="FP22" s="148"/>
      <c r="FQ22" s="148"/>
      <c r="FR22" s="148"/>
      <c r="FS22" s="148"/>
      <c r="FT22" s="148"/>
      <c r="FU22" s="148"/>
      <c r="FV22" s="148"/>
      <c r="FW22" s="148"/>
      <c r="FX22" s="148"/>
      <c r="FY22" s="148"/>
      <c r="FZ22" s="148"/>
    </row>
    <row r="23" s="89" customFormat="1" ht="23.25" customHeight="1" spans="1:182">
      <c r="A23" s="13">
        <v>600685001</v>
      </c>
      <c r="B23" s="14" t="s">
        <v>99</v>
      </c>
      <c r="C23" s="16" t="s">
        <v>100</v>
      </c>
      <c r="D23" s="16" t="s">
        <v>101</v>
      </c>
      <c r="E23" s="16" t="s">
        <v>18</v>
      </c>
      <c r="F23" s="16" t="s">
        <v>19</v>
      </c>
      <c r="G23" s="106" t="s">
        <v>34</v>
      </c>
      <c r="H23" s="106" t="s">
        <v>39</v>
      </c>
      <c r="I23" s="125"/>
      <c r="J23" s="122">
        <v>600601001</v>
      </c>
      <c r="K23" s="120" t="s">
        <v>14</v>
      </c>
      <c r="L23" s="120" t="s">
        <v>16</v>
      </c>
      <c r="M23" s="120" t="s">
        <v>17</v>
      </c>
      <c r="N23" s="120" t="s">
        <v>18</v>
      </c>
      <c r="O23" s="120" t="s">
        <v>19</v>
      </c>
      <c r="P23" s="120" t="s">
        <v>34</v>
      </c>
      <c r="Q23" s="120" t="s">
        <v>39</v>
      </c>
      <c r="R23" s="47"/>
      <c r="S23" s="151">
        <f>800/12*1/10000*7</f>
        <v>0.0466666666666667</v>
      </c>
      <c r="T23" s="149"/>
      <c r="U23" s="147"/>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c r="BL23" s="148"/>
      <c r="BM23" s="148"/>
      <c r="BN23" s="148"/>
      <c r="BO23" s="148"/>
      <c r="BP23" s="148"/>
      <c r="BQ23" s="148"/>
      <c r="BR23" s="148"/>
      <c r="BS23" s="148"/>
      <c r="BT23" s="148"/>
      <c r="BU23" s="148"/>
      <c r="BV23" s="148"/>
      <c r="BW23" s="148"/>
      <c r="BX23" s="148"/>
      <c r="BY23" s="148"/>
      <c r="BZ23" s="148"/>
      <c r="CA23" s="148"/>
      <c r="CB23" s="148"/>
      <c r="CC23" s="148"/>
      <c r="CD23" s="148"/>
      <c r="CE23" s="148"/>
      <c r="CF23" s="148"/>
      <c r="CG23" s="148"/>
      <c r="CH23" s="148"/>
      <c r="CI23" s="148"/>
      <c r="CJ23" s="148"/>
      <c r="CK23" s="148"/>
      <c r="CL23" s="148"/>
      <c r="CM23" s="148"/>
      <c r="CN23" s="148"/>
      <c r="CO23" s="148"/>
      <c r="CP23" s="148"/>
      <c r="CQ23" s="148"/>
      <c r="CR23" s="148"/>
      <c r="CS23" s="148"/>
      <c r="CT23" s="148"/>
      <c r="CU23" s="148"/>
      <c r="CV23" s="148"/>
      <c r="CW23" s="148"/>
      <c r="CX23" s="148"/>
      <c r="CY23" s="148"/>
      <c r="CZ23" s="148"/>
      <c r="DA23" s="148"/>
      <c r="DB23" s="148"/>
      <c r="DC23" s="148"/>
      <c r="DD23" s="148"/>
      <c r="DE23" s="148"/>
      <c r="DF23" s="148"/>
      <c r="DG23" s="148"/>
      <c r="DH23" s="148"/>
      <c r="DI23" s="148"/>
      <c r="DJ23" s="148"/>
      <c r="DK23" s="148"/>
      <c r="DL23" s="148"/>
      <c r="DM23" s="148"/>
      <c r="DN23" s="148"/>
      <c r="DO23" s="148"/>
      <c r="DP23" s="148"/>
      <c r="DQ23" s="148"/>
      <c r="DR23" s="148"/>
      <c r="DS23" s="148"/>
      <c r="DT23" s="148"/>
      <c r="DU23" s="148"/>
      <c r="DV23" s="148"/>
      <c r="DW23" s="148"/>
      <c r="DX23" s="148"/>
      <c r="DY23" s="148"/>
      <c r="DZ23" s="148"/>
      <c r="EA23" s="148"/>
      <c r="EB23" s="148"/>
      <c r="EC23" s="148"/>
      <c r="ED23" s="148"/>
      <c r="EE23" s="148"/>
      <c r="EF23" s="148"/>
      <c r="EG23" s="148"/>
      <c r="EH23" s="148"/>
      <c r="EI23" s="148"/>
      <c r="EJ23" s="148"/>
      <c r="EK23" s="148"/>
      <c r="EL23" s="148"/>
      <c r="EM23" s="148"/>
      <c r="EN23" s="148"/>
      <c r="EO23" s="148"/>
      <c r="EP23" s="148"/>
      <c r="EQ23" s="148"/>
      <c r="ER23" s="148"/>
      <c r="ES23" s="148"/>
      <c r="ET23" s="148"/>
      <c r="EU23" s="148"/>
      <c r="EV23" s="148"/>
      <c r="EW23" s="148"/>
      <c r="EX23" s="148"/>
      <c r="EY23" s="148"/>
      <c r="EZ23" s="148"/>
      <c r="FA23" s="148"/>
      <c r="FB23" s="148"/>
      <c r="FC23" s="148"/>
      <c r="FD23" s="148"/>
      <c r="FE23" s="148"/>
      <c r="FF23" s="148"/>
      <c r="FG23" s="148"/>
      <c r="FH23" s="148"/>
      <c r="FI23" s="148"/>
      <c r="FJ23" s="148"/>
      <c r="FK23" s="148"/>
      <c r="FL23" s="148"/>
      <c r="FM23" s="148"/>
      <c r="FN23" s="148"/>
      <c r="FO23" s="148"/>
      <c r="FP23" s="148"/>
      <c r="FQ23" s="148"/>
      <c r="FR23" s="148"/>
      <c r="FS23" s="148"/>
      <c r="FT23" s="148"/>
      <c r="FU23" s="148"/>
      <c r="FV23" s="148"/>
      <c r="FW23" s="148"/>
      <c r="FX23" s="148"/>
      <c r="FY23" s="148"/>
      <c r="FZ23" s="148"/>
    </row>
    <row r="24" s="89" customFormat="1" ht="23.25" customHeight="1" spans="1:182">
      <c r="A24" s="13">
        <v>600685001</v>
      </c>
      <c r="B24" s="14" t="s">
        <v>99</v>
      </c>
      <c r="C24" s="16" t="s">
        <v>100</v>
      </c>
      <c r="D24" s="16" t="s">
        <v>101</v>
      </c>
      <c r="E24" s="16" t="s">
        <v>18</v>
      </c>
      <c r="F24" s="16" t="s">
        <v>19</v>
      </c>
      <c r="G24" s="106" t="s">
        <v>34</v>
      </c>
      <c r="H24" s="106" t="s">
        <v>40</v>
      </c>
      <c r="I24" s="125"/>
      <c r="J24" s="122">
        <v>600601001</v>
      </c>
      <c r="K24" s="120" t="s">
        <v>14</v>
      </c>
      <c r="L24" s="120" t="s">
        <v>16</v>
      </c>
      <c r="M24" s="120" t="s">
        <v>17</v>
      </c>
      <c r="N24" s="120" t="s">
        <v>18</v>
      </c>
      <c r="O24" s="120" t="s">
        <v>19</v>
      </c>
      <c r="P24" s="120" t="s">
        <v>34</v>
      </c>
      <c r="Q24" s="120" t="s">
        <v>40</v>
      </c>
      <c r="R24" s="47"/>
      <c r="S24" s="152"/>
      <c r="T24" s="149"/>
      <c r="U24" s="147"/>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c r="BL24" s="148"/>
      <c r="BM24" s="148"/>
      <c r="BN24" s="148"/>
      <c r="BO24" s="148"/>
      <c r="BP24" s="148"/>
      <c r="BQ24" s="148"/>
      <c r="BR24" s="148"/>
      <c r="BS24" s="148"/>
      <c r="BT24" s="148"/>
      <c r="BU24" s="148"/>
      <c r="BV24" s="148"/>
      <c r="BW24" s="148"/>
      <c r="BX24" s="148"/>
      <c r="BY24" s="148"/>
      <c r="BZ24" s="148"/>
      <c r="CA24" s="148"/>
      <c r="CB24" s="148"/>
      <c r="CC24" s="148"/>
      <c r="CD24" s="148"/>
      <c r="CE24" s="148"/>
      <c r="CF24" s="148"/>
      <c r="CG24" s="148"/>
      <c r="CH24" s="148"/>
      <c r="CI24" s="148"/>
      <c r="CJ24" s="148"/>
      <c r="CK24" s="148"/>
      <c r="CL24" s="148"/>
      <c r="CM24" s="148"/>
      <c r="CN24" s="148"/>
      <c r="CO24" s="148"/>
      <c r="CP24" s="148"/>
      <c r="CQ24" s="148"/>
      <c r="CR24" s="148"/>
      <c r="CS24" s="148"/>
      <c r="CT24" s="148"/>
      <c r="CU24" s="148"/>
      <c r="CV24" s="148"/>
      <c r="CW24" s="148"/>
      <c r="CX24" s="148"/>
      <c r="CY24" s="148"/>
      <c r="CZ24" s="148"/>
      <c r="DA24" s="148"/>
      <c r="DB24" s="148"/>
      <c r="DC24" s="148"/>
      <c r="DD24" s="148"/>
      <c r="DE24" s="148"/>
      <c r="DF24" s="148"/>
      <c r="DG24" s="148"/>
      <c r="DH24" s="148"/>
      <c r="DI24" s="148"/>
      <c r="DJ24" s="148"/>
      <c r="DK24" s="148"/>
      <c r="DL24" s="148"/>
      <c r="DM24" s="148"/>
      <c r="DN24" s="148"/>
      <c r="DO24" s="148"/>
      <c r="DP24" s="148"/>
      <c r="DQ24" s="148"/>
      <c r="DR24" s="148"/>
      <c r="DS24" s="148"/>
      <c r="DT24" s="148"/>
      <c r="DU24" s="148"/>
      <c r="DV24" s="148"/>
      <c r="DW24" s="148"/>
      <c r="DX24" s="148"/>
      <c r="DY24" s="148"/>
      <c r="DZ24" s="148"/>
      <c r="EA24" s="148"/>
      <c r="EB24" s="148"/>
      <c r="EC24" s="148"/>
      <c r="ED24" s="148"/>
      <c r="EE24" s="148"/>
      <c r="EF24" s="148"/>
      <c r="EG24" s="148"/>
      <c r="EH24" s="148"/>
      <c r="EI24" s="148"/>
      <c r="EJ24" s="148"/>
      <c r="EK24" s="148"/>
      <c r="EL24" s="148"/>
      <c r="EM24" s="148"/>
      <c r="EN24" s="148"/>
      <c r="EO24" s="148"/>
      <c r="EP24" s="148"/>
      <c r="EQ24" s="148"/>
      <c r="ER24" s="148"/>
      <c r="ES24" s="148"/>
      <c r="ET24" s="148"/>
      <c r="EU24" s="148"/>
      <c r="EV24" s="148"/>
      <c r="EW24" s="148"/>
      <c r="EX24" s="148"/>
      <c r="EY24" s="148"/>
      <c r="EZ24" s="148"/>
      <c r="FA24" s="148"/>
      <c r="FB24" s="148"/>
      <c r="FC24" s="148"/>
      <c r="FD24" s="148"/>
      <c r="FE24" s="148"/>
      <c r="FF24" s="148"/>
      <c r="FG24" s="148"/>
      <c r="FH24" s="148"/>
      <c r="FI24" s="148"/>
      <c r="FJ24" s="148"/>
      <c r="FK24" s="148"/>
      <c r="FL24" s="148"/>
      <c r="FM24" s="148"/>
      <c r="FN24" s="148"/>
      <c r="FO24" s="148"/>
      <c r="FP24" s="148"/>
      <c r="FQ24" s="148"/>
      <c r="FR24" s="148"/>
      <c r="FS24" s="148"/>
      <c r="FT24" s="148"/>
      <c r="FU24" s="148"/>
      <c r="FV24" s="148"/>
      <c r="FW24" s="148"/>
      <c r="FX24" s="148"/>
      <c r="FY24" s="148"/>
      <c r="FZ24" s="148"/>
    </row>
    <row r="25" s="89" customFormat="1" ht="23.25" customHeight="1" spans="1:182">
      <c r="A25" s="13">
        <v>600685001</v>
      </c>
      <c r="B25" s="14" t="s">
        <v>99</v>
      </c>
      <c r="C25" s="16" t="s">
        <v>100</v>
      </c>
      <c r="D25" s="16" t="s">
        <v>101</v>
      </c>
      <c r="E25" s="16" t="s">
        <v>18</v>
      </c>
      <c r="F25" s="16" t="s">
        <v>19</v>
      </c>
      <c r="G25" s="106" t="s">
        <v>34</v>
      </c>
      <c r="H25" s="106" t="s">
        <v>41</v>
      </c>
      <c r="I25" s="125"/>
      <c r="J25" s="122">
        <v>600601001</v>
      </c>
      <c r="K25" s="120" t="s">
        <v>14</v>
      </c>
      <c r="L25" s="120" t="s">
        <v>16</v>
      </c>
      <c r="M25" s="120" t="s">
        <v>17</v>
      </c>
      <c r="N25" s="120" t="s">
        <v>18</v>
      </c>
      <c r="O25" s="120" t="s">
        <v>19</v>
      </c>
      <c r="P25" s="120" t="s">
        <v>34</v>
      </c>
      <c r="Q25" s="120" t="s">
        <v>41</v>
      </c>
      <c r="R25" s="47"/>
      <c r="S25" s="151">
        <f>11600/10000/12*7</f>
        <v>0.676666666666667</v>
      </c>
      <c r="T25" s="149"/>
      <c r="U25" s="147"/>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c r="BM25" s="148"/>
      <c r="BN25" s="148"/>
      <c r="BO25" s="148"/>
      <c r="BP25" s="148"/>
      <c r="BQ25" s="148"/>
      <c r="BR25" s="148"/>
      <c r="BS25" s="148"/>
      <c r="BT25" s="148"/>
      <c r="BU25" s="148"/>
      <c r="BV25" s="148"/>
      <c r="BW25" s="148"/>
      <c r="BX25" s="148"/>
      <c r="BY25" s="148"/>
      <c r="BZ25" s="148"/>
      <c r="CA25" s="148"/>
      <c r="CB25" s="148"/>
      <c r="CC25" s="148"/>
      <c r="CD25" s="148"/>
      <c r="CE25" s="148"/>
      <c r="CF25" s="148"/>
      <c r="CG25" s="148"/>
      <c r="CH25" s="148"/>
      <c r="CI25" s="148"/>
      <c r="CJ25" s="148"/>
      <c r="CK25" s="148"/>
      <c r="CL25" s="148"/>
      <c r="CM25" s="148"/>
      <c r="CN25" s="148"/>
      <c r="CO25" s="148"/>
      <c r="CP25" s="148"/>
      <c r="CQ25" s="148"/>
      <c r="CR25" s="148"/>
      <c r="CS25" s="148"/>
      <c r="CT25" s="148"/>
      <c r="CU25" s="148"/>
      <c r="CV25" s="148"/>
      <c r="CW25" s="148"/>
      <c r="CX25" s="148"/>
      <c r="CY25" s="148"/>
      <c r="CZ25" s="148"/>
      <c r="DA25" s="148"/>
      <c r="DB25" s="148"/>
      <c r="DC25" s="148"/>
      <c r="DD25" s="148"/>
      <c r="DE25" s="148"/>
      <c r="DF25" s="148"/>
      <c r="DG25" s="148"/>
      <c r="DH25" s="148"/>
      <c r="DI25" s="148"/>
      <c r="DJ25" s="148"/>
      <c r="DK25" s="148"/>
      <c r="DL25" s="148"/>
      <c r="DM25" s="148"/>
      <c r="DN25" s="148"/>
      <c r="DO25" s="148"/>
      <c r="DP25" s="148"/>
      <c r="DQ25" s="148"/>
      <c r="DR25" s="148"/>
      <c r="DS25" s="148"/>
      <c r="DT25" s="148"/>
      <c r="DU25" s="148"/>
      <c r="DV25" s="148"/>
      <c r="DW25" s="148"/>
      <c r="DX25" s="148"/>
      <c r="DY25" s="148"/>
      <c r="DZ25" s="148"/>
      <c r="EA25" s="148"/>
      <c r="EB25" s="148"/>
      <c r="EC25" s="148"/>
      <c r="ED25" s="148"/>
      <c r="EE25" s="148"/>
      <c r="EF25" s="148"/>
      <c r="EG25" s="148"/>
      <c r="EH25" s="148"/>
      <c r="EI25" s="148"/>
      <c r="EJ25" s="148"/>
      <c r="EK25" s="148"/>
      <c r="EL25" s="148"/>
      <c r="EM25" s="148"/>
      <c r="EN25" s="148"/>
      <c r="EO25" s="148"/>
      <c r="EP25" s="148"/>
      <c r="EQ25" s="148"/>
      <c r="ER25" s="148"/>
      <c r="ES25" s="148"/>
      <c r="ET25" s="148"/>
      <c r="EU25" s="148"/>
      <c r="EV25" s="148"/>
      <c r="EW25" s="148"/>
      <c r="EX25" s="148"/>
      <c r="EY25" s="148"/>
      <c r="EZ25" s="148"/>
      <c r="FA25" s="148"/>
      <c r="FB25" s="148"/>
      <c r="FC25" s="148"/>
      <c r="FD25" s="148"/>
      <c r="FE25" s="148"/>
      <c r="FF25" s="148"/>
      <c r="FG25" s="148"/>
      <c r="FH25" s="148"/>
      <c r="FI25" s="148"/>
      <c r="FJ25" s="148"/>
      <c r="FK25" s="148"/>
      <c r="FL25" s="148"/>
      <c r="FM25" s="148"/>
      <c r="FN25" s="148"/>
      <c r="FO25" s="148"/>
      <c r="FP25" s="148"/>
      <c r="FQ25" s="148"/>
      <c r="FR25" s="148"/>
      <c r="FS25" s="148"/>
      <c r="FT25" s="148"/>
      <c r="FU25" s="148"/>
      <c r="FV25" s="148"/>
      <c r="FW25" s="148"/>
      <c r="FX25" s="148"/>
      <c r="FY25" s="148"/>
      <c r="FZ25" s="148"/>
    </row>
    <row r="26" s="89" customFormat="1" ht="23.25" customHeight="1" spans="1:182">
      <c r="A26" s="13">
        <v>600685001</v>
      </c>
      <c r="B26" s="14" t="s">
        <v>99</v>
      </c>
      <c r="C26" s="16" t="s">
        <v>100</v>
      </c>
      <c r="D26" s="16" t="s">
        <v>101</v>
      </c>
      <c r="E26" s="16" t="s">
        <v>18</v>
      </c>
      <c r="F26" s="16" t="s">
        <v>19</v>
      </c>
      <c r="G26" s="106" t="s">
        <v>34</v>
      </c>
      <c r="H26" s="106" t="s">
        <v>42</v>
      </c>
      <c r="I26" s="126"/>
      <c r="J26" s="122">
        <v>600601001</v>
      </c>
      <c r="K26" s="120" t="s">
        <v>14</v>
      </c>
      <c r="L26" s="120" t="s">
        <v>16</v>
      </c>
      <c r="M26" s="120" t="s">
        <v>17</v>
      </c>
      <c r="N26" s="120" t="s">
        <v>18</v>
      </c>
      <c r="O26" s="120" t="s">
        <v>19</v>
      </c>
      <c r="P26" s="120" t="s">
        <v>34</v>
      </c>
      <c r="Q26" s="120" t="s">
        <v>42</v>
      </c>
      <c r="R26" s="47"/>
      <c r="S26" s="151">
        <v>0.011</v>
      </c>
      <c r="T26" s="153"/>
      <c r="U26" s="147"/>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c r="BL26" s="148"/>
      <c r="BM26" s="148"/>
      <c r="BN26" s="148"/>
      <c r="BO26" s="148"/>
      <c r="BP26" s="148"/>
      <c r="BQ26" s="148"/>
      <c r="BR26" s="148"/>
      <c r="BS26" s="148"/>
      <c r="BT26" s="148"/>
      <c r="BU26" s="148"/>
      <c r="BV26" s="148"/>
      <c r="BW26" s="148"/>
      <c r="BX26" s="148"/>
      <c r="BY26" s="148"/>
      <c r="BZ26" s="148"/>
      <c r="CA26" s="148"/>
      <c r="CB26" s="148"/>
      <c r="CC26" s="148"/>
      <c r="CD26" s="148"/>
      <c r="CE26" s="148"/>
      <c r="CF26" s="148"/>
      <c r="CG26" s="148"/>
      <c r="CH26" s="148"/>
      <c r="CI26" s="148"/>
      <c r="CJ26" s="148"/>
      <c r="CK26" s="148"/>
      <c r="CL26" s="148"/>
      <c r="CM26" s="148"/>
      <c r="CN26" s="148"/>
      <c r="CO26" s="148"/>
      <c r="CP26" s="148"/>
      <c r="CQ26" s="148"/>
      <c r="CR26" s="148"/>
      <c r="CS26" s="148"/>
      <c r="CT26" s="148"/>
      <c r="CU26" s="148"/>
      <c r="CV26" s="148"/>
      <c r="CW26" s="148"/>
      <c r="CX26" s="148"/>
      <c r="CY26" s="148"/>
      <c r="CZ26" s="148"/>
      <c r="DA26" s="148"/>
      <c r="DB26" s="148"/>
      <c r="DC26" s="148"/>
      <c r="DD26" s="148"/>
      <c r="DE26" s="148"/>
      <c r="DF26" s="148"/>
      <c r="DG26" s="148"/>
      <c r="DH26" s="148"/>
      <c r="DI26" s="148"/>
      <c r="DJ26" s="148"/>
      <c r="DK26" s="148"/>
      <c r="DL26" s="148"/>
      <c r="DM26" s="148"/>
      <c r="DN26" s="148"/>
      <c r="DO26" s="148"/>
      <c r="DP26" s="148"/>
      <c r="DQ26" s="148"/>
      <c r="DR26" s="148"/>
      <c r="DS26" s="148"/>
      <c r="DT26" s="148"/>
      <c r="DU26" s="148"/>
      <c r="DV26" s="148"/>
      <c r="DW26" s="148"/>
      <c r="DX26" s="148"/>
      <c r="DY26" s="148"/>
      <c r="DZ26" s="148"/>
      <c r="EA26" s="148"/>
      <c r="EB26" s="148"/>
      <c r="EC26" s="148"/>
      <c r="ED26" s="148"/>
      <c r="EE26" s="148"/>
      <c r="EF26" s="148"/>
      <c r="EG26" s="148"/>
      <c r="EH26" s="148"/>
      <c r="EI26" s="148"/>
      <c r="EJ26" s="148"/>
      <c r="EK26" s="148"/>
      <c r="EL26" s="148"/>
      <c r="EM26" s="148"/>
      <c r="EN26" s="148"/>
      <c r="EO26" s="148"/>
      <c r="EP26" s="148"/>
      <c r="EQ26" s="148"/>
      <c r="ER26" s="148"/>
      <c r="ES26" s="148"/>
      <c r="ET26" s="148"/>
      <c r="EU26" s="148"/>
      <c r="EV26" s="148"/>
      <c r="EW26" s="148"/>
      <c r="EX26" s="148"/>
      <c r="EY26" s="148"/>
      <c r="EZ26" s="148"/>
      <c r="FA26" s="148"/>
      <c r="FB26" s="148"/>
      <c r="FC26" s="148"/>
      <c r="FD26" s="148"/>
      <c r="FE26" s="148"/>
      <c r="FF26" s="148"/>
      <c r="FG26" s="148"/>
      <c r="FH26" s="148"/>
      <c r="FI26" s="148"/>
      <c r="FJ26" s="148"/>
      <c r="FK26" s="148"/>
      <c r="FL26" s="148"/>
      <c r="FM26" s="148"/>
      <c r="FN26" s="148"/>
      <c r="FO26" s="148"/>
      <c r="FP26" s="148"/>
      <c r="FQ26" s="148"/>
      <c r="FR26" s="148"/>
      <c r="FS26" s="148"/>
      <c r="FT26" s="148"/>
      <c r="FU26" s="148"/>
      <c r="FV26" s="148"/>
      <c r="FW26" s="148"/>
      <c r="FX26" s="148"/>
      <c r="FY26" s="148"/>
      <c r="FZ26" s="148"/>
    </row>
    <row r="27" s="89" customFormat="1" ht="23.25" customHeight="1" spans="1:182">
      <c r="A27" s="13">
        <v>600685001</v>
      </c>
      <c r="B27" s="14" t="s">
        <v>99</v>
      </c>
      <c r="C27" s="16" t="s">
        <v>100</v>
      </c>
      <c r="D27" s="16" t="s">
        <v>101</v>
      </c>
      <c r="E27" s="16" t="s">
        <v>18</v>
      </c>
      <c r="F27" s="16" t="s">
        <v>19</v>
      </c>
      <c r="G27" s="106" t="s">
        <v>34</v>
      </c>
      <c r="H27" s="106" t="s">
        <v>43</v>
      </c>
      <c r="I27" s="128"/>
      <c r="J27" s="122">
        <v>600601001</v>
      </c>
      <c r="K27" s="120" t="s">
        <v>14</v>
      </c>
      <c r="L27" s="120" t="s">
        <v>16</v>
      </c>
      <c r="M27" s="120" t="s">
        <v>17</v>
      </c>
      <c r="N27" s="120" t="s">
        <v>18</v>
      </c>
      <c r="O27" s="120" t="s">
        <v>19</v>
      </c>
      <c r="P27" s="120" t="s">
        <v>34</v>
      </c>
      <c r="Q27" s="120" t="s">
        <v>43</v>
      </c>
      <c r="R27" s="47"/>
      <c r="S27" s="152">
        <f>(S19+S22+S23+S25)*2%</f>
        <v>0.0181666666666667</v>
      </c>
      <c r="T27" s="149"/>
      <c r="U27" s="147"/>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c r="BL27" s="148"/>
      <c r="BM27" s="148"/>
      <c r="BN27" s="148"/>
      <c r="BO27" s="148"/>
      <c r="BP27" s="148"/>
      <c r="BQ27" s="148"/>
      <c r="BR27" s="148"/>
      <c r="BS27" s="148"/>
      <c r="BT27" s="148"/>
      <c r="BU27" s="148"/>
      <c r="BV27" s="148"/>
      <c r="BW27" s="148"/>
      <c r="BX27" s="148"/>
      <c r="BY27" s="148"/>
      <c r="BZ27" s="148"/>
      <c r="CA27" s="148"/>
      <c r="CB27" s="148"/>
      <c r="CC27" s="148"/>
      <c r="CD27" s="148"/>
      <c r="CE27" s="148"/>
      <c r="CF27" s="148"/>
      <c r="CG27" s="148"/>
      <c r="CH27" s="148"/>
      <c r="CI27" s="148"/>
      <c r="CJ27" s="148"/>
      <c r="CK27" s="148"/>
      <c r="CL27" s="148"/>
      <c r="CM27" s="148"/>
      <c r="CN27" s="148"/>
      <c r="CO27" s="148"/>
      <c r="CP27" s="148"/>
      <c r="CQ27" s="148"/>
      <c r="CR27" s="148"/>
      <c r="CS27" s="148"/>
      <c r="CT27" s="148"/>
      <c r="CU27" s="148"/>
      <c r="CV27" s="148"/>
      <c r="CW27" s="148"/>
      <c r="CX27" s="148"/>
      <c r="CY27" s="148"/>
      <c r="CZ27" s="148"/>
      <c r="DA27" s="148"/>
      <c r="DB27" s="148"/>
      <c r="DC27" s="148"/>
      <c r="DD27" s="148"/>
      <c r="DE27" s="148"/>
      <c r="DF27" s="148"/>
      <c r="DG27" s="148"/>
      <c r="DH27" s="148"/>
      <c r="DI27" s="148"/>
      <c r="DJ27" s="148"/>
      <c r="DK27" s="148"/>
      <c r="DL27" s="148"/>
      <c r="DM27" s="148"/>
      <c r="DN27" s="148"/>
      <c r="DO27" s="148"/>
      <c r="DP27" s="148"/>
      <c r="DQ27" s="148"/>
      <c r="DR27" s="148"/>
      <c r="DS27" s="148"/>
      <c r="DT27" s="148"/>
      <c r="DU27" s="148"/>
      <c r="DV27" s="148"/>
      <c r="DW27" s="148"/>
      <c r="DX27" s="148"/>
      <c r="DY27" s="148"/>
      <c r="DZ27" s="148"/>
      <c r="EA27" s="148"/>
      <c r="EB27" s="148"/>
      <c r="EC27" s="148"/>
      <c r="ED27" s="148"/>
      <c r="EE27" s="148"/>
      <c r="EF27" s="148"/>
      <c r="EG27" s="148"/>
      <c r="EH27" s="148"/>
      <c r="EI27" s="148"/>
      <c r="EJ27" s="148"/>
      <c r="EK27" s="148"/>
      <c r="EL27" s="148"/>
      <c r="EM27" s="148"/>
      <c r="EN27" s="148"/>
      <c r="EO27" s="148"/>
      <c r="EP27" s="148"/>
      <c r="EQ27" s="148"/>
      <c r="ER27" s="148"/>
      <c r="ES27" s="148"/>
      <c r="ET27" s="148"/>
      <c r="EU27" s="148"/>
      <c r="EV27" s="148"/>
      <c r="EW27" s="148"/>
      <c r="EX27" s="148"/>
      <c r="EY27" s="148"/>
      <c r="EZ27" s="148"/>
      <c r="FA27" s="148"/>
      <c r="FB27" s="148"/>
      <c r="FC27" s="148"/>
      <c r="FD27" s="148"/>
      <c r="FE27" s="148"/>
      <c r="FF27" s="148"/>
      <c r="FG27" s="148"/>
      <c r="FH27" s="148"/>
      <c r="FI27" s="148"/>
      <c r="FJ27" s="148"/>
      <c r="FK27" s="148"/>
      <c r="FL27" s="148"/>
      <c r="FM27" s="148"/>
      <c r="FN27" s="148"/>
      <c r="FO27" s="148"/>
      <c r="FP27" s="148"/>
      <c r="FQ27" s="148"/>
      <c r="FR27" s="148"/>
      <c r="FS27" s="148"/>
      <c r="FT27" s="148"/>
      <c r="FU27" s="148"/>
      <c r="FV27" s="148"/>
      <c r="FW27" s="148"/>
      <c r="FX27" s="148"/>
      <c r="FY27" s="148"/>
      <c r="FZ27" s="148"/>
    </row>
    <row r="28" s="89" customFormat="1" ht="23.25" customHeight="1" spans="1:182">
      <c r="A28" s="13">
        <v>600685001</v>
      </c>
      <c r="B28" s="14" t="s">
        <v>99</v>
      </c>
      <c r="C28" s="16" t="s">
        <v>100</v>
      </c>
      <c r="D28" s="16" t="s">
        <v>101</v>
      </c>
      <c r="E28" s="16" t="s">
        <v>18</v>
      </c>
      <c r="F28" s="16" t="s">
        <v>19</v>
      </c>
      <c r="G28" s="16" t="s">
        <v>34</v>
      </c>
      <c r="H28" s="16" t="s">
        <v>44</v>
      </c>
      <c r="I28" s="129"/>
      <c r="J28" s="122">
        <v>600601001</v>
      </c>
      <c r="K28" s="120" t="s">
        <v>14</v>
      </c>
      <c r="L28" s="120" t="s">
        <v>16</v>
      </c>
      <c r="M28" s="120" t="s">
        <v>17</v>
      </c>
      <c r="N28" s="120" t="s">
        <v>18</v>
      </c>
      <c r="O28" s="120" t="s">
        <v>19</v>
      </c>
      <c r="P28" s="120" t="s">
        <v>34</v>
      </c>
      <c r="Q28" s="120" t="s">
        <v>44</v>
      </c>
      <c r="R28" s="47"/>
      <c r="S28" s="152">
        <f>4553/10000/12*7*2%</f>
        <v>0.00531183333333333</v>
      </c>
      <c r="T28" s="149"/>
      <c r="U28" s="147"/>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148"/>
      <c r="BY28" s="148"/>
      <c r="BZ28" s="148"/>
      <c r="CA28" s="148"/>
      <c r="CB28" s="148"/>
      <c r="CC28" s="148"/>
      <c r="CD28" s="148"/>
      <c r="CE28" s="148"/>
      <c r="CF28" s="148"/>
      <c r="CG28" s="148"/>
      <c r="CH28" s="148"/>
      <c r="CI28" s="148"/>
      <c r="CJ28" s="148"/>
      <c r="CK28" s="148"/>
      <c r="CL28" s="148"/>
      <c r="CM28" s="148"/>
      <c r="CN28" s="148"/>
      <c r="CO28" s="148"/>
      <c r="CP28" s="148"/>
      <c r="CQ28" s="148"/>
      <c r="CR28" s="148"/>
      <c r="CS28" s="148"/>
      <c r="CT28" s="148"/>
      <c r="CU28" s="148"/>
      <c r="CV28" s="148"/>
      <c r="CW28" s="148"/>
      <c r="CX28" s="148"/>
      <c r="CY28" s="148"/>
      <c r="CZ28" s="148"/>
      <c r="DA28" s="148"/>
      <c r="DB28" s="148"/>
      <c r="DC28" s="148"/>
      <c r="DD28" s="148"/>
      <c r="DE28" s="148"/>
      <c r="DF28" s="148"/>
      <c r="DG28" s="148"/>
      <c r="DH28" s="148"/>
      <c r="DI28" s="148"/>
      <c r="DJ28" s="148"/>
      <c r="DK28" s="148"/>
      <c r="DL28" s="148"/>
      <c r="DM28" s="148"/>
      <c r="DN28" s="148"/>
      <c r="DO28" s="148"/>
      <c r="DP28" s="148"/>
      <c r="DQ28" s="148"/>
      <c r="DR28" s="148"/>
      <c r="DS28" s="148"/>
      <c r="DT28" s="148"/>
      <c r="DU28" s="148"/>
      <c r="DV28" s="148"/>
      <c r="DW28" s="148"/>
      <c r="DX28" s="148"/>
      <c r="DY28" s="148"/>
      <c r="DZ28" s="148"/>
      <c r="EA28" s="148"/>
      <c r="EB28" s="148"/>
      <c r="EC28" s="148"/>
      <c r="ED28" s="148"/>
      <c r="EE28" s="148"/>
      <c r="EF28" s="148"/>
      <c r="EG28" s="148"/>
      <c r="EH28" s="148"/>
      <c r="EI28" s="148"/>
      <c r="EJ28" s="148"/>
      <c r="EK28" s="148"/>
      <c r="EL28" s="148"/>
      <c r="EM28" s="148"/>
      <c r="EN28" s="148"/>
      <c r="EO28" s="148"/>
      <c r="EP28" s="148"/>
      <c r="EQ28" s="148"/>
      <c r="ER28" s="148"/>
      <c r="ES28" s="148"/>
      <c r="ET28" s="148"/>
      <c r="EU28" s="148"/>
      <c r="EV28" s="148"/>
      <c r="EW28" s="148"/>
      <c r="EX28" s="148"/>
      <c r="EY28" s="148"/>
      <c r="EZ28" s="148"/>
      <c r="FA28" s="148"/>
      <c r="FB28" s="148"/>
      <c r="FC28" s="148"/>
      <c r="FD28" s="148"/>
      <c r="FE28" s="148"/>
      <c r="FF28" s="148"/>
      <c r="FG28" s="148"/>
      <c r="FH28" s="148"/>
      <c r="FI28" s="148"/>
      <c r="FJ28" s="148"/>
      <c r="FK28" s="148"/>
      <c r="FL28" s="148"/>
      <c r="FM28" s="148"/>
      <c r="FN28" s="148"/>
      <c r="FO28" s="148"/>
      <c r="FP28" s="148"/>
      <c r="FQ28" s="148"/>
      <c r="FR28" s="148"/>
      <c r="FS28" s="148"/>
      <c r="FT28" s="148"/>
      <c r="FU28" s="148"/>
      <c r="FV28" s="148"/>
      <c r="FW28" s="148"/>
      <c r="FX28" s="148"/>
      <c r="FY28" s="148"/>
      <c r="FZ28" s="148"/>
    </row>
    <row r="29" s="89" customFormat="1" ht="23.25" customHeight="1" spans="1:182">
      <c r="A29" s="13">
        <v>600685001</v>
      </c>
      <c r="B29" s="14" t="s">
        <v>99</v>
      </c>
      <c r="C29" s="16" t="s">
        <v>100</v>
      </c>
      <c r="D29" s="16" t="s">
        <v>101</v>
      </c>
      <c r="E29" s="16" t="s">
        <v>18</v>
      </c>
      <c r="F29" s="16" t="s">
        <v>19</v>
      </c>
      <c r="G29" s="16" t="s">
        <v>34</v>
      </c>
      <c r="H29" s="16" t="s">
        <v>45</v>
      </c>
      <c r="I29" s="124"/>
      <c r="J29" s="122">
        <v>600601001</v>
      </c>
      <c r="K29" s="120" t="s">
        <v>14</v>
      </c>
      <c r="L29" s="120" t="s">
        <v>16</v>
      </c>
      <c r="M29" s="120" t="s">
        <v>17</v>
      </c>
      <c r="N29" s="120" t="s">
        <v>18</v>
      </c>
      <c r="O29" s="120" t="s">
        <v>19</v>
      </c>
      <c r="P29" s="120" t="s">
        <v>34</v>
      </c>
      <c r="Q29" s="120" t="s">
        <v>45</v>
      </c>
      <c r="R29" s="47"/>
      <c r="S29" s="152">
        <f>4553/10000/12*4.6%*7</f>
        <v>0.0122172166666667</v>
      </c>
      <c r="T29" s="149"/>
      <c r="U29" s="147"/>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148"/>
      <c r="EM29" s="148"/>
      <c r="EN29" s="148"/>
      <c r="EO29" s="148"/>
      <c r="EP29" s="148"/>
      <c r="EQ29" s="148"/>
      <c r="ER29" s="148"/>
      <c r="ES29" s="148"/>
      <c r="ET29" s="148"/>
      <c r="EU29" s="148"/>
      <c r="EV29" s="148"/>
      <c r="EW29" s="148"/>
      <c r="EX29" s="148"/>
      <c r="EY29" s="148"/>
      <c r="EZ29" s="148"/>
      <c r="FA29" s="148"/>
      <c r="FB29" s="148"/>
      <c r="FC29" s="148"/>
      <c r="FD29" s="148"/>
      <c r="FE29" s="148"/>
      <c r="FF29" s="148"/>
      <c r="FG29" s="148"/>
      <c r="FH29" s="148"/>
      <c r="FI29" s="148"/>
      <c r="FJ29" s="148"/>
      <c r="FK29" s="148"/>
      <c r="FL29" s="148"/>
      <c r="FM29" s="148"/>
      <c r="FN29" s="148"/>
      <c r="FO29" s="148"/>
      <c r="FP29" s="148"/>
      <c r="FQ29" s="148"/>
      <c r="FR29" s="148"/>
      <c r="FS29" s="148"/>
      <c r="FT29" s="148"/>
      <c r="FU29" s="148"/>
      <c r="FV29" s="148"/>
      <c r="FW29" s="148"/>
      <c r="FX29" s="148"/>
      <c r="FY29" s="148"/>
      <c r="FZ29" s="148"/>
    </row>
    <row r="30" s="89" customFormat="1" ht="23.25" customHeight="1" spans="1:182">
      <c r="A30" s="13">
        <v>600685001</v>
      </c>
      <c r="B30" s="14" t="s">
        <v>99</v>
      </c>
      <c r="C30" s="16" t="s">
        <v>100</v>
      </c>
      <c r="D30" s="16" t="s">
        <v>101</v>
      </c>
      <c r="E30" s="16" t="s">
        <v>18</v>
      </c>
      <c r="F30" s="16" t="s">
        <v>19</v>
      </c>
      <c r="G30" s="16" t="s">
        <v>34</v>
      </c>
      <c r="H30" s="16" t="s">
        <v>46</v>
      </c>
      <c r="I30" s="124"/>
      <c r="J30" s="122">
        <v>600601001</v>
      </c>
      <c r="K30" s="120" t="s">
        <v>14</v>
      </c>
      <c r="L30" s="120" t="s">
        <v>16</v>
      </c>
      <c r="M30" s="120" t="s">
        <v>17</v>
      </c>
      <c r="N30" s="120" t="s">
        <v>18</v>
      </c>
      <c r="O30" s="120" t="s">
        <v>19</v>
      </c>
      <c r="P30" s="120" t="s">
        <v>34</v>
      </c>
      <c r="Q30" s="120" t="s">
        <v>46</v>
      </c>
      <c r="R30" s="47"/>
      <c r="S30" s="152"/>
      <c r="T30" s="149"/>
      <c r="U30" s="147"/>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c r="BL30" s="148"/>
      <c r="BM30" s="148"/>
      <c r="BN30" s="148"/>
      <c r="BO30" s="148"/>
      <c r="BP30" s="148"/>
      <c r="BQ30" s="148"/>
      <c r="BR30" s="148"/>
      <c r="BS30" s="148"/>
      <c r="BT30" s="148"/>
      <c r="BU30" s="148"/>
      <c r="BV30" s="148"/>
      <c r="BW30" s="148"/>
      <c r="BX30" s="148"/>
      <c r="BY30" s="148"/>
      <c r="BZ30" s="148"/>
      <c r="CA30" s="148"/>
      <c r="CB30" s="148"/>
      <c r="CC30" s="148"/>
      <c r="CD30" s="148"/>
      <c r="CE30" s="148"/>
      <c r="CF30" s="148"/>
      <c r="CG30" s="148"/>
      <c r="CH30" s="148"/>
      <c r="CI30" s="148"/>
      <c r="CJ30" s="148"/>
      <c r="CK30" s="148"/>
      <c r="CL30" s="148"/>
      <c r="CM30" s="148"/>
      <c r="CN30" s="148"/>
      <c r="CO30" s="148"/>
      <c r="CP30" s="148"/>
      <c r="CQ30" s="148"/>
      <c r="CR30" s="148"/>
      <c r="CS30" s="148"/>
      <c r="CT30" s="148"/>
      <c r="CU30" s="148"/>
      <c r="CV30" s="148"/>
      <c r="CW30" s="148"/>
      <c r="CX30" s="148"/>
      <c r="CY30" s="148"/>
      <c r="CZ30" s="148"/>
      <c r="DA30" s="148"/>
      <c r="DB30" s="148"/>
      <c r="DC30" s="148"/>
      <c r="DD30" s="148"/>
      <c r="DE30" s="148"/>
      <c r="DF30" s="148"/>
      <c r="DG30" s="148"/>
      <c r="DH30" s="148"/>
      <c r="DI30" s="148"/>
      <c r="DJ30" s="148"/>
      <c r="DK30" s="148"/>
      <c r="DL30" s="148"/>
      <c r="DM30" s="148"/>
      <c r="DN30" s="148"/>
      <c r="DO30" s="148"/>
      <c r="DP30" s="148"/>
      <c r="DQ30" s="148"/>
      <c r="DR30" s="148"/>
      <c r="DS30" s="148"/>
      <c r="DT30" s="148"/>
      <c r="DU30" s="148"/>
      <c r="DV30" s="148"/>
      <c r="DW30" s="148"/>
      <c r="DX30" s="148"/>
      <c r="DY30" s="148"/>
      <c r="DZ30" s="148"/>
      <c r="EA30" s="148"/>
      <c r="EB30" s="148"/>
      <c r="EC30" s="148"/>
      <c r="ED30" s="148"/>
      <c r="EE30" s="148"/>
      <c r="EF30" s="148"/>
      <c r="EG30" s="148"/>
      <c r="EH30" s="148"/>
      <c r="EI30" s="148"/>
      <c r="EJ30" s="148"/>
      <c r="EK30" s="148"/>
      <c r="EL30" s="148"/>
      <c r="EM30" s="148"/>
      <c r="EN30" s="148"/>
      <c r="EO30" s="148"/>
      <c r="EP30" s="148"/>
      <c r="EQ30" s="148"/>
      <c r="ER30" s="148"/>
      <c r="ES30" s="148"/>
      <c r="ET30" s="148"/>
      <c r="EU30" s="148"/>
      <c r="EV30" s="148"/>
      <c r="EW30" s="148"/>
      <c r="EX30" s="148"/>
      <c r="EY30" s="148"/>
      <c r="EZ30" s="148"/>
      <c r="FA30" s="148"/>
      <c r="FB30" s="148"/>
      <c r="FC30" s="148"/>
      <c r="FD30" s="148"/>
      <c r="FE30" s="148"/>
      <c r="FF30" s="148"/>
      <c r="FG30" s="148"/>
      <c r="FH30" s="148"/>
      <c r="FI30" s="148"/>
      <c r="FJ30" s="148"/>
      <c r="FK30" s="148"/>
      <c r="FL30" s="148"/>
      <c r="FM30" s="148"/>
      <c r="FN30" s="148"/>
      <c r="FO30" s="148"/>
      <c r="FP30" s="148"/>
      <c r="FQ30" s="148"/>
      <c r="FR30" s="148"/>
      <c r="FS30" s="148"/>
      <c r="FT30" s="148"/>
      <c r="FU30" s="148"/>
      <c r="FV30" s="148"/>
      <c r="FW30" s="148"/>
      <c r="FX30" s="148"/>
      <c r="FY30" s="148"/>
      <c r="FZ30" s="148"/>
    </row>
    <row r="31" s="89" customFormat="1" ht="23.25" customHeight="1" spans="1:182">
      <c r="A31" s="13">
        <v>600685001</v>
      </c>
      <c r="B31" s="14" t="s">
        <v>99</v>
      </c>
      <c r="C31" s="16" t="s">
        <v>100</v>
      </c>
      <c r="D31" s="16" t="s">
        <v>101</v>
      </c>
      <c r="E31" s="16" t="s">
        <v>18</v>
      </c>
      <c r="F31" s="16" t="s">
        <v>19</v>
      </c>
      <c r="G31" s="16" t="s">
        <v>47</v>
      </c>
      <c r="H31" s="16" t="s">
        <v>48</v>
      </c>
      <c r="I31" s="129"/>
      <c r="J31" s="122">
        <v>600601001</v>
      </c>
      <c r="K31" s="120" t="s">
        <v>14</v>
      </c>
      <c r="L31" s="120" t="s">
        <v>16</v>
      </c>
      <c r="M31" s="120" t="s">
        <v>17</v>
      </c>
      <c r="N31" s="120" t="s">
        <v>18</v>
      </c>
      <c r="O31" s="120" t="s">
        <v>19</v>
      </c>
      <c r="P31" s="120" t="s">
        <v>47</v>
      </c>
      <c r="Q31" s="120" t="s">
        <v>48</v>
      </c>
      <c r="R31" s="47"/>
      <c r="S31" s="152"/>
      <c r="T31" s="149"/>
      <c r="U31" s="147"/>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c r="FR31" s="148"/>
      <c r="FS31" s="148"/>
      <c r="FT31" s="148"/>
      <c r="FU31" s="148"/>
      <c r="FV31" s="148"/>
      <c r="FW31" s="148"/>
      <c r="FX31" s="148"/>
      <c r="FY31" s="148"/>
      <c r="FZ31" s="148"/>
    </row>
    <row r="32" s="89" customFormat="1" ht="23.25" customHeight="1" spans="1:182">
      <c r="A32" s="13">
        <v>600685001</v>
      </c>
      <c r="B32" s="14" t="s">
        <v>99</v>
      </c>
      <c r="C32" s="16" t="s">
        <v>100</v>
      </c>
      <c r="D32" s="16" t="s">
        <v>101</v>
      </c>
      <c r="E32" s="16" t="s">
        <v>18</v>
      </c>
      <c r="F32" s="16" t="s">
        <v>19</v>
      </c>
      <c r="G32" s="16" t="s">
        <v>47</v>
      </c>
      <c r="H32" s="16" t="s">
        <v>48</v>
      </c>
      <c r="I32" s="130"/>
      <c r="J32" s="122">
        <v>600601001</v>
      </c>
      <c r="K32" s="120" t="s">
        <v>14</v>
      </c>
      <c r="L32" s="120" t="s">
        <v>16</v>
      </c>
      <c r="M32" s="120" t="s">
        <v>17</v>
      </c>
      <c r="N32" s="120" t="s">
        <v>18</v>
      </c>
      <c r="O32" s="120" t="s">
        <v>19</v>
      </c>
      <c r="P32" s="120" t="s">
        <v>47</v>
      </c>
      <c r="Q32" s="120" t="s">
        <v>48</v>
      </c>
      <c r="R32" s="47"/>
      <c r="S32" s="152"/>
      <c r="T32" s="149"/>
      <c r="U32" s="147"/>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8"/>
      <c r="CU32" s="148"/>
      <c r="CV32" s="148"/>
      <c r="CW32" s="148"/>
      <c r="CX32" s="148"/>
      <c r="CY32" s="148"/>
      <c r="CZ32" s="148"/>
      <c r="DA32" s="148"/>
      <c r="DB32" s="148"/>
      <c r="DC32" s="148"/>
      <c r="DD32" s="148"/>
      <c r="DE32" s="148"/>
      <c r="DF32" s="148"/>
      <c r="DG32" s="148"/>
      <c r="DH32" s="148"/>
      <c r="DI32" s="148"/>
      <c r="DJ32" s="148"/>
      <c r="DK32" s="148"/>
      <c r="DL32" s="148"/>
      <c r="DM32" s="148"/>
      <c r="DN32" s="148"/>
      <c r="DO32" s="148"/>
      <c r="DP32" s="148"/>
      <c r="DQ32" s="148"/>
      <c r="DR32" s="148"/>
      <c r="DS32" s="148"/>
      <c r="DT32" s="148"/>
      <c r="DU32" s="148"/>
      <c r="DV32" s="148"/>
      <c r="DW32" s="148"/>
      <c r="DX32" s="148"/>
      <c r="DY32" s="148"/>
      <c r="DZ32" s="148"/>
      <c r="EA32" s="148"/>
      <c r="EB32" s="148"/>
      <c r="EC32" s="148"/>
      <c r="ED32" s="148"/>
      <c r="EE32" s="148"/>
      <c r="EF32" s="148"/>
      <c r="EG32" s="148"/>
      <c r="EH32" s="148"/>
      <c r="EI32" s="148"/>
      <c r="EJ32" s="148"/>
      <c r="EK32" s="148"/>
      <c r="EL32" s="148"/>
      <c r="EM32" s="148"/>
      <c r="EN32" s="148"/>
      <c r="EO32" s="148"/>
      <c r="EP32" s="148"/>
      <c r="EQ32" s="148"/>
      <c r="ER32" s="148"/>
      <c r="ES32" s="148"/>
      <c r="ET32" s="148"/>
      <c r="EU32" s="148"/>
      <c r="EV32" s="148"/>
      <c r="EW32" s="148"/>
      <c r="EX32" s="148"/>
      <c r="EY32" s="148"/>
      <c r="EZ32" s="148"/>
      <c r="FA32" s="148"/>
      <c r="FB32" s="148"/>
      <c r="FC32" s="148"/>
      <c r="FD32" s="148"/>
      <c r="FE32" s="148"/>
      <c r="FF32" s="148"/>
      <c r="FG32" s="148"/>
      <c r="FH32" s="148"/>
      <c r="FI32" s="148"/>
      <c r="FJ32" s="148"/>
      <c r="FK32" s="148"/>
      <c r="FL32" s="148"/>
      <c r="FM32" s="148"/>
      <c r="FN32" s="148"/>
      <c r="FO32" s="148"/>
      <c r="FP32" s="148"/>
      <c r="FQ32" s="148"/>
      <c r="FR32" s="148"/>
      <c r="FS32" s="148"/>
      <c r="FT32" s="148"/>
      <c r="FU32" s="148"/>
      <c r="FV32" s="148"/>
      <c r="FW32" s="148"/>
      <c r="FX32" s="148"/>
      <c r="FY32" s="148"/>
      <c r="FZ32" s="148"/>
    </row>
    <row r="33" s="89" customFormat="1" ht="23.25" customHeight="1" spans="1:182">
      <c r="A33" s="13">
        <v>600685001</v>
      </c>
      <c r="B33" s="14" t="s">
        <v>99</v>
      </c>
      <c r="C33" s="16" t="s">
        <v>100</v>
      </c>
      <c r="D33" s="16" t="s">
        <v>101</v>
      </c>
      <c r="E33" s="16" t="s">
        <v>18</v>
      </c>
      <c r="F33" s="16" t="s">
        <v>19</v>
      </c>
      <c r="G33" s="16" t="s">
        <v>47</v>
      </c>
      <c r="H33" s="107" t="s">
        <v>48</v>
      </c>
      <c r="I33" s="124"/>
      <c r="J33" s="122">
        <v>600601001</v>
      </c>
      <c r="K33" s="120" t="s">
        <v>14</v>
      </c>
      <c r="L33" s="120" t="s">
        <v>16</v>
      </c>
      <c r="M33" s="120" t="s">
        <v>17</v>
      </c>
      <c r="N33" s="120" t="s">
        <v>18</v>
      </c>
      <c r="O33" s="120" t="s">
        <v>19</v>
      </c>
      <c r="P33" s="120" t="s">
        <v>47</v>
      </c>
      <c r="Q33" s="120" t="s">
        <v>48</v>
      </c>
      <c r="R33" s="47"/>
      <c r="S33" s="154">
        <f>20-3.5528</f>
        <v>16.4472</v>
      </c>
      <c r="T33" s="155"/>
      <c r="U33" s="147"/>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c r="CI33" s="148"/>
      <c r="CJ33" s="148"/>
      <c r="CK33" s="148"/>
      <c r="CL33" s="148"/>
      <c r="CM33" s="148"/>
      <c r="CN33" s="148"/>
      <c r="CO33" s="148"/>
      <c r="CP33" s="148"/>
      <c r="CQ33" s="148"/>
      <c r="CR33" s="148"/>
      <c r="CS33" s="148"/>
      <c r="CT33" s="148"/>
      <c r="CU33" s="148"/>
      <c r="CV33" s="148"/>
      <c r="CW33" s="148"/>
      <c r="CX33" s="148"/>
      <c r="CY33" s="148"/>
      <c r="CZ33" s="148"/>
      <c r="DA33" s="148"/>
      <c r="DB33" s="148"/>
      <c r="DC33" s="148"/>
      <c r="DD33" s="148"/>
      <c r="DE33" s="148"/>
      <c r="DF33" s="148"/>
      <c r="DG33" s="148"/>
      <c r="DH33" s="148"/>
      <c r="DI33" s="148"/>
      <c r="DJ33" s="148"/>
      <c r="DK33" s="148"/>
      <c r="DL33" s="148"/>
      <c r="DM33" s="148"/>
      <c r="DN33" s="148"/>
      <c r="DO33" s="148"/>
      <c r="DP33" s="148"/>
      <c r="DQ33" s="148"/>
      <c r="DR33" s="148"/>
      <c r="DS33" s="148"/>
      <c r="DT33" s="148"/>
      <c r="DU33" s="148"/>
      <c r="DV33" s="148"/>
      <c r="DW33" s="148"/>
      <c r="DX33" s="148"/>
      <c r="DY33" s="148"/>
      <c r="DZ33" s="148"/>
      <c r="EA33" s="148"/>
      <c r="EB33" s="148"/>
      <c r="EC33" s="148"/>
      <c r="ED33" s="148"/>
      <c r="EE33" s="148"/>
      <c r="EF33" s="148"/>
      <c r="EG33" s="148"/>
      <c r="EH33" s="148"/>
      <c r="EI33" s="148"/>
      <c r="EJ33" s="148"/>
      <c r="EK33" s="148"/>
      <c r="EL33" s="148"/>
      <c r="EM33" s="148"/>
      <c r="EN33" s="148"/>
      <c r="EO33" s="148"/>
      <c r="EP33" s="148"/>
      <c r="EQ33" s="148"/>
      <c r="ER33" s="148"/>
      <c r="ES33" s="148"/>
      <c r="ET33" s="148"/>
      <c r="EU33" s="148"/>
      <c r="EV33" s="148"/>
      <c r="EW33" s="148"/>
      <c r="EX33" s="148"/>
      <c r="EY33" s="148"/>
      <c r="EZ33" s="148"/>
      <c r="FA33" s="148"/>
      <c r="FB33" s="148"/>
      <c r="FC33" s="148"/>
      <c r="FD33" s="148"/>
      <c r="FE33" s="148"/>
      <c r="FF33" s="148"/>
      <c r="FG33" s="148"/>
      <c r="FH33" s="148"/>
      <c r="FI33" s="148"/>
      <c r="FJ33" s="148"/>
      <c r="FK33" s="148"/>
      <c r="FL33" s="148"/>
      <c r="FM33" s="148"/>
      <c r="FN33" s="148"/>
      <c r="FO33" s="148"/>
      <c r="FP33" s="148"/>
      <c r="FQ33" s="148"/>
      <c r="FR33" s="148"/>
      <c r="FS33" s="148"/>
      <c r="FT33" s="148"/>
      <c r="FU33" s="148"/>
      <c r="FV33" s="148"/>
      <c r="FW33" s="148"/>
      <c r="FX33" s="148"/>
      <c r="FY33" s="148"/>
      <c r="FZ33" s="148"/>
    </row>
    <row r="34" s="89" customFormat="1" ht="23.25" customHeight="1" spans="1:182">
      <c r="A34" s="13">
        <v>600685001</v>
      </c>
      <c r="B34" s="14" t="s">
        <v>99</v>
      </c>
      <c r="C34" s="16" t="s">
        <v>100</v>
      </c>
      <c r="D34" s="16" t="s">
        <v>101</v>
      </c>
      <c r="E34" s="16" t="s">
        <v>18</v>
      </c>
      <c r="F34" s="16" t="s">
        <v>19</v>
      </c>
      <c r="G34" s="16" t="s">
        <v>50</v>
      </c>
      <c r="H34" s="16" t="s">
        <v>51</v>
      </c>
      <c r="I34" s="129"/>
      <c r="J34" s="122">
        <v>600601001</v>
      </c>
      <c r="K34" s="120" t="s">
        <v>14</v>
      </c>
      <c r="L34" s="120" t="s">
        <v>16</v>
      </c>
      <c r="M34" s="120" t="s">
        <v>17</v>
      </c>
      <c r="N34" s="120" t="s">
        <v>18</v>
      </c>
      <c r="O34" s="120" t="s">
        <v>19</v>
      </c>
      <c r="P34" s="120" t="s">
        <v>50</v>
      </c>
      <c r="Q34" s="120" t="s">
        <v>51</v>
      </c>
      <c r="R34" s="47"/>
      <c r="S34" s="154"/>
      <c r="T34" s="155"/>
      <c r="U34" s="147"/>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c r="BL34" s="148"/>
      <c r="BM34" s="148"/>
      <c r="BN34" s="148"/>
      <c r="BO34" s="148"/>
      <c r="BP34" s="148"/>
      <c r="BQ34" s="148"/>
      <c r="BR34" s="148"/>
      <c r="BS34" s="148"/>
      <c r="BT34" s="148"/>
      <c r="BU34" s="148"/>
      <c r="BV34" s="148"/>
      <c r="BW34" s="148"/>
      <c r="BX34" s="148"/>
      <c r="BY34" s="148"/>
      <c r="BZ34" s="148"/>
      <c r="CA34" s="148"/>
      <c r="CB34" s="148"/>
      <c r="CC34" s="148"/>
      <c r="CD34" s="148"/>
      <c r="CE34" s="148"/>
      <c r="CF34" s="148"/>
      <c r="CG34" s="148"/>
      <c r="CH34" s="148"/>
      <c r="CI34" s="148"/>
      <c r="CJ34" s="148"/>
      <c r="CK34" s="148"/>
      <c r="CL34" s="148"/>
      <c r="CM34" s="148"/>
      <c r="CN34" s="148"/>
      <c r="CO34" s="148"/>
      <c r="CP34" s="148"/>
      <c r="CQ34" s="148"/>
      <c r="CR34" s="148"/>
      <c r="CS34" s="148"/>
      <c r="CT34" s="148"/>
      <c r="CU34" s="148"/>
      <c r="CV34" s="148"/>
      <c r="CW34" s="148"/>
      <c r="CX34" s="148"/>
      <c r="CY34" s="148"/>
      <c r="CZ34" s="148"/>
      <c r="DA34" s="148"/>
      <c r="DB34" s="148"/>
      <c r="DC34" s="148"/>
      <c r="DD34" s="148"/>
      <c r="DE34" s="148"/>
      <c r="DF34" s="148"/>
      <c r="DG34" s="148"/>
      <c r="DH34" s="148"/>
      <c r="DI34" s="148"/>
      <c r="DJ34" s="148"/>
      <c r="DK34" s="148"/>
      <c r="DL34" s="148"/>
      <c r="DM34" s="148"/>
      <c r="DN34" s="148"/>
      <c r="DO34" s="148"/>
      <c r="DP34" s="148"/>
      <c r="DQ34" s="148"/>
      <c r="DR34" s="148"/>
      <c r="DS34" s="148"/>
      <c r="DT34" s="148"/>
      <c r="DU34" s="148"/>
      <c r="DV34" s="148"/>
      <c r="DW34" s="148"/>
      <c r="DX34" s="148"/>
      <c r="DY34" s="148"/>
      <c r="DZ34" s="148"/>
      <c r="EA34" s="148"/>
      <c r="EB34" s="148"/>
      <c r="EC34" s="148"/>
      <c r="ED34" s="148"/>
      <c r="EE34" s="148"/>
      <c r="EF34" s="148"/>
      <c r="EG34" s="148"/>
      <c r="EH34" s="148"/>
      <c r="EI34" s="148"/>
      <c r="EJ34" s="148"/>
      <c r="EK34" s="148"/>
      <c r="EL34" s="148"/>
      <c r="EM34" s="148"/>
      <c r="EN34" s="148"/>
      <c r="EO34" s="148"/>
      <c r="EP34" s="148"/>
      <c r="EQ34" s="148"/>
      <c r="ER34" s="148"/>
      <c r="ES34" s="148"/>
      <c r="ET34" s="148"/>
      <c r="EU34" s="148"/>
      <c r="EV34" s="148"/>
      <c r="EW34" s="148"/>
      <c r="EX34" s="148"/>
      <c r="EY34" s="148"/>
      <c r="EZ34" s="148"/>
      <c r="FA34" s="148"/>
      <c r="FB34" s="148"/>
      <c r="FC34" s="148"/>
      <c r="FD34" s="148"/>
      <c r="FE34" s="148"/>
      <c r="FF34" s="148"/>
      <c r="FG34" s="148"/>
      <c r="FH34" s="148"/>
      <c r="FI34" s="148"/>
      <c r="FJ34" s="148"/>
      <c r="FK34" s="148"/>
      <c r="FL34" s="148"/>
      <c r="FM34" s="148"/>
      <c r="FN34" s="148"/>
      <c r="FO34" s="148"/>
      <c r="FP34" s="148"/>
      <c r="FQ34" s="148"/>
      <c r="FR34" s="148"/>
      <c r="FS34" s="148"/>
      <c r="FT34" s="148"/>
      <c r="FU34" s="148"/>
      <c r="FV34" s="148"/>
      <c r="FW34" s="148"/>
      <c r="FX34" s="148"/>
      <c r="FY34" s="148"/>
      <c r="FZ34" s="148"/>
    </row>
    <row r="35" s="89" customFormat="1" ht="23.25" customHeight="1" spans="1:182">
      <c r="A35" s="13">
        <v>600685001</v>
      </c>
      <c r="B35" s="14" t="s">
        <v>99</v>
      </c>
      <c r="C35" s="16" t="s">
        <v>100</v>
      </c>
      <c r="D35" s="16" t="s">
        <v>101</v>
      </c>
      <c r="E35" s="16" t="s">
        <v>18</v>
      </c>
      <c r="F35" s="16" t="s">
        <v>19</v>
      </c>
      <c r="G35" s="16" t="s">
        <v>50</v>
      </c>
      <c r="H35" s="16" t="s">
        <v>52</v>
      </c>
      <c r="I35" s="121"/>
      <c r="J35" s="122">
        <v>600601001</v>
      </c>
      <c r="K35" s="120" t="s">
        <v>14</v>
      </c>
      <c r="L35" s="120" t="s">
        <v>16</v>
      </c>
      <c r="M35" s="120" t="s">
        <v>17</v>
      </c>
      <c r="N35" s="120" t="s">
        <v>18</v>
      </c>
      <c r="O35" s="120" t="s">
        <v>19</v>
      </c>
      <c r="P35" s="120" t="s">
        <v>50</v>
      </c>
      <c r="Q35" s="120" t="s">
        <v>52</v>
      </c>
      <c r="R35" s="47"/>
      <c r="S35" s="154"/>
      <c r="T35" s="155"/>
      <c r="U35" s="147"/>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row>
    <row r="36" s="89" customFormat="1" ht="23.25" customHeight="1" spans="1:182">
      <c r="A36" s="13">
        <v>600685001</v>
      </c>
      <c r="B36" s="14" t="s">
        <v>99</v>
      </c>
      <c r="C36" s="16" t="s">
        <v>100</v>
      </c>
      <c r="D36" s="16" t="s">
        <v>101</v>
      </c>
      <c r="E36" s="16" t="s">
        <v>18</v>
      </c>
      <c r="F36" s="16" t="s">
        <v>19</v>
      </c>
      <c r="G36" s="16" t="s">
        <v>50</v>
      </c>
      <c r="H36" s="16" t="s">
        <v>51</v>
      </c>
      <c r="I36" s="124"/>
      <c r="J36" s="122">
        <v>600601001</v>
      </c>
      <c r="K36" s="120" t="s">
        <v>14</v>
      </c>
      <c r="L36" s="120" t="s">
        <v>16</v>
      </c>
      <c r="M36" s="120" t="s">
        <v>17</v>
      </c>
      <c r="N36" s="120" t="s">
        <v>18</v>
      </c>
      <c r="O36" s="120" t="s">
        <v>19</v>
      </c>
      <c r="P36" s="120" t="s">
        <v>50</v>
      </c>
      <c r="Q36" s="120" t="s">
        <v>51</v>
      </c>
      <c r="R36" s="47"/>
      <c r="S36" s="154"/>
      <c r="T36" s="155"/>
      <c r="U36" s="147"/>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148"/>
      <c r="CC36" s="148"/>
      <c r="CD36" s="148"/>
      <c r="CE36" s="148"/>
      <c r="CF36" s="148"/>
      <c r="CG36" s="148"/>
      <c r="CH36" s="148"/>
      <c r="CI36" s="148"/>
      <c r="CJ36" s="148"/>
      <c r="CK36" s="148"/>
      <c r="CL36" s="148"/>
      <c r="CM36" s="148"/>
      <c r="CN36" s="148"/>
      <c r="CO36" s="148"/>
      <c r="CP36" s="148"/>
      <c r="CQ36" s="148"/>
      <c r="CR36" s="148"/>
      <c r="CS36" s="148"/>
      <c r="CT36" s="148"/>
      <c r="CU36" s="148"/>
      <c r="CV36" s="148"/>
      <c r="CW36" s="148"/>
      <c r="CX36" s="148"/>
      <c r="CY36" s="148"/>
      <c r="CZ36" s="148"/>
      <c r="DA36" s="148"/>
      <c r="DB36" s="148"/>
      <c r="DC36" s="148"/>
      <c r="DD36" s="148"/>
      <c r="DE36" s="148"/>
      <c r="DF36" s="148"/>
      <c r="DG36" s="148"/>
      <c r="DH36" s="148"/>
      <c r="DI36" s="148"/>
      <c r="DJ36" s="148"/>
      <c r="DK36" s="148"/>
      <c r="DL36" s="148"/>
      <c r="DM36" s="148"/>
      <c r="DN36" s="148"/>
      <c r="DO36" s="148"/>
      <c r="DP36" s="148"/>
      <c r="DQ36" s="148"/>
      <c r="DR36" s="148"/>
      <c r="DS36" s="148"/>
      <c r="DT36" s="148"/>
      <c r="DU36" s="148"/>
      <c r="DV36" s="148"/>
      <c r="DW36" s="148"/>
      <c r="DX36" s="148"/>
      <c r="DY36" s="148"/>
      <c r="DZ36" s="148"/>
      <c r="EA36" s="148"/>
      <c r="EB36" s="148"/>
      <c r="EC36" s="148"/>
      <c r="ED36" s="148"/>
      <c r="EE36" s="148"/>
      <c r="EF36" s="148"/>
      <c r="EG36" s="148"/>
      <c r="EH36" s="148"/>
      <c r="EI36" s="148"/>
      <c r="EJ36" s="148"/>
      <c r="EK36" s="148"/>
      <c r="EL36" s="148"/>
      <c r="EM36" s="148"/>
      <c r="EN36" s="148"/>
      <c r="EO36" s="148"/>
      <c r="EP36" s="148"/>
      <c r="EQ36" s="148"/>
      <c r="ER36" s="148"/>
      <c r="ES36" s="148"/>
      <c r="ET36" s="148"/>
      <c r="EU36" s="148"/>
      <c r="EV36" s="148"/>
      <c r="EW36" s="148"/>
      <c r="EX36" s="148"/>
      <c r="EY36" s="148"/>
      <c r="EZ36" s="148"/>
      <c r="FA36" s="148"/>
      <c r="FB36" s="148"/>
      <c r="FC36" s="148"/>
      <c r="FD36" s="148"/>
      <c r="FE36" s="148"/>
      <c r="FF36" s="148"/>
      <c r="FG36" s="148"/>
      <c r="FH36" s="148"/>
      <c r="FI36" s="148"/>
      <c r="FJ36" s="148"/>
      <c r="FK36" s="148"/>
      <c r="FL36" s="148"/>
      <c r="FM36" s="148"/>
      <c r="FN36" s="148"/>
      <c r="FO36" s="148"/>
      <c r="FP36" s="148"/>
      <c r="FQ36" s="148"/>
      <c r="FR36" s="148"/>
      <c r="FS36" s="148"/>
      <c r="FT36" s="148"/>
      <c r="FU36" s="148"/>
      <c r="FV36" s="148"/>
      <c r="FW36" s="148"/>
      <c r="FX36" s="148"/>
      <c r="FY36" s="148"/>
      <c r="FZ36" s="148"/>
    </row>
    <row r="37" s="89" customFormat="1" ht="23.25" customHeight="1" spans="1:182">
      <c r="A37" s="13">
        <v>600685001</v>
      </c>
      <c r="B37" s="14" t="s">
        <v>99</v>
      </c>
      <c r="C37" s="16" t="s">
        <v>100</v>
      </c>
      <c r="D37" s="16" t="s">
        <v>101</v>
      </c>
      <c r="E37" s="16" t="s">
        <v>18</v>
      </c>
      <c r="F37" s="16" t="s">
        <v>19</v>
      </c>
      <c r="G37" s="16" t="s">
        <v>50</v>
      </c>
      <c r="H37" s="16" t="s">
        <v>51</v>
      </c>
      <c r="I37" s="124"/>
      <c r="J37" s="122">
        <v>600601001</v>
      </c>
      <c r="K37" s="120" t="s">
        <v>14</v>
      </c>
      <c r="L37" s="120" t="s">
        <v>16</v>
      </c>
      <c r="M37" s="120" t="s">
        <v>17</v>
      </c>
      <c r="N37" s="120" t="s">
        <v>18</v>
      </c>
      <c r="O37" s="120" t="s">
        <v>19</v>
      </c>
      <c r="P37" s="120" t="s">
        <v>50</v>
      </c>
      <c r="Q37" s="120" t="s">
        <v>51</v>
      </c>
      <c r="R37" s="47"/>
      <c r="S37" s="154"/>
      <c r="T37" s="155"/>
      <c r="U37" s="147"/>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48"/>
      <c r="CG37" s="148"/>
      <c r="CH37" s="148"/>
      <c r="CI37" s="148"/>
      <c r="CJ37" s="148"/>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48"/>
      <c r="DK37" s="148"/>
      <c r="DL37" s="148"/>
      <c r="DM37" s="148"/>
      <c r="DN37" s="148"/>
      <c r="DO37" s="148"/>
      <c r="DP37" s="148"/>
      <c r="DQ37" s="148"/>
      <c r="DR37" s="148"/>
      <c r="DS37" s="148"/>
      <c r="DT37" s="148"/>
      <c r="DU37" s="148"/>
      <c r="DV37" s="148"/>
      <c r="DW37" s="148"/>
      <c r="DX37" s="148"/>
      <c r="DY37" s="148"/>
      <c r="DZ37" s="148"/>
      <c r="EA37" s="148"/>
      <c r="EB37" s="148"/>
      <c r="EC37" s="148"/>
      <c r="ED37" s="148"/>
      <c r="EE37" s="148"/>
      <c r="EF37" s="148"/>
      <c r="EG37" s="148"/>
      <c r="EH37" s="148"/>
      <c r="EI37" s="148"/>
      <c r="EJ37" s="148"/>
      <c r="EK37" s="148"/>
      <c r="EL37" s="148"/>
      <c r="EM37" s="148"/>
      <c r="EN37" s="148"/>
      <c r="EO37" s="148"/>
      <c r="EP37" s="148"/>
      <c r="EQ37" s="148"/>
      <c r="ER37" s="148"/>
      <c r="ES37" s="148"/>
      <c r="ET37" s="148"/>
      <c r="EU37" s="148"/>
      <c r="EV37" s="148"/>
      <c r="EW37" s="148"/>
      <c r="EX37" s="148"/>
      <c r="EY37" s="148"/>
      <c r="EZ37" s="148"/>
      <c r="FA37" s="148"/>
      <c r="FB37" s="148"/>
      <c r="FC37" s="148"/>
      <c r="FD37" s="148"/>
      <c r="FE37" s="148"/>
      <c r="FF37" s="148"/>
      <c r="FG37" s="148"/>
      <c r="FH37" s="148"/>
      <c r="FI37" s="148"/>
      <c r="FJ37" s="148"/>
      <c r="FK37" s="148"/>
      <c r="FL37" s="148"/>
      <c r="FM37" s="148"/>
      <c r="FN37" s="148"/>
      <c r="FO37" s="148"/>
      <c r="FP37" s="148"/>
      <c r="FQ37" s="148"/>
      <c r="FR37" s="148"/>
      <c r="FS37" s="148"/>
      <c r="FT37" s="148"/>
      <c r="FU37" s="148"/>
      <c r="FV37" s="148"/>
      <c r="FW37" s="148"/>
      <c r="FX37" s="148"/>
      <c r="FY37" s="148"/>
      <c r="FZ37" s="148"/>
    </row>
    <row r="38" s="91" customFormat="1" ht="23" customHeight="1" spans="1:182">
      <c r="A38" s="13">
        <v>600685001</v>
      </c>
      <c r="B38" s="14" t="s">
        <v>99</v>
      </c>
      <c r="C38" s="16" t="s">
        <v>100</v>
      </c>
      <c r="D38" s="16" t="s">
        <v>101</v>
      </c>
      <c r="E38" s="16" t="s">
        <v>18</v>
      </c>
      <c r="F38" s="16" t="s">
        <v>19</v>
      </c>
      <c r="G38" s="16" t="s">
        <v>50</v>
      </c>
      <c r="H38" s="16" t="s">
        <v>53</v>
      </c>
      <c r="I38" s="121"/>
      <c r="J38" s="122">
        <v>600601001</v>
      </c>
      <c r="K38" s="120" t="s">
        <v>14</v>
      </c>
      <c r="L38" s="120" t="s">
        <v>16</v>
      </c>
      <c r="M38" s="120" t="s">
        <v>17</v>
      </c>
      <c r="N38" s="120" t="s">
        <v>18</v>
      </c>
      <c r="O38" s="120" t="s">
        <v>19</v>
      </c>
      <c r="P38" s="120" t="s">
        <v>50</v>
      </c>
      <c r="Q38" s="120" t="s">
        <v>53</v>
      </c>
      <c r="R38" s="156"/>
      <c r="S38" s="157"/>
      <c r="T38" s="155"/>
      <c r="U38" s="158"/>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59"/>
      <c r="BW38" s="159"/>
      <c r="BX38" s="159"/>
      <c r="BY38" s="159"/>
      <c r="BZ38" s="159"/>
      <c r="CA38" s="159"/>
      <c r="CB38" s="159"/>
      <c r="CC38" s="159"/>
      <c r="CD38" s="159"/>
      <c r="CE38" s="159"/>
      <c r="CF38" s="159"/>
      <c r="CG38" s="159"/>
      <c r="CH38" s="159"/>
      <c r="CI38" s="159"/>
      <c r="CJ38" s="159"/>
      <c r="CK38" s="159"/>
      <c r="CL38" s="159"/>
      <c r="CM38" s="159"/>
      <c r="CN38" s="159"/>
      <c r="CO38" s="159"/>
      <c r="CP38" s="159"/>
      <c r="CQ38" s="159"/>
      <c r="CR38" s="159"/>
      <c r="CS38" s="159"/>
      <c r="CT38" s="159"/>
      <c r="CU38" s="159"/>
      <c r="CV38" s="159"/>
      <c r="CW38" s="159"/>
      <c r="CX38" s="159"/>
      <c r="CY38" s="159"/>
      <c r="CZ38" s="159"/>
      <c r="DA38" s="159"/>
      <c r="DB38" s="159"/>
      <c r="DC38" s="159"/>
      <c r="DD38" s="159"/>
      <c r="DE38" s="159"/>
      <c r="DF38" s="159"/>
      <c r="DG38" s="159"/>
      <c r="DH38" s="159"/>
      <c r="DI38" s="159"/>
      <c r="DJ38" s="159"/>
      <c r="DK38" s="159"/>
      <c r="DL38" s="159"/>
      <c r="DM38" s="159"/>
      <c r="DN38" s="159"/>
      <c r="DO38" s="159"/>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59"/>
      <c r="EX38" s="159"/>
      <c r="EY38" s="159"/>
      <c r="EZ38" s="159"/>
      <c r="FA38" s="159"/>
      <c r="FB38" s="159"/>
      <c r="FC38" s="159"/>
      <c r="FD38" s="159"/>
      <c r="FE38" s="159"/>
      <c r="FF38" s="159"/>
      <c r="FG38" s="159"/>
      <c r="FH38" s="159"/>
      <c r="FI38" s="159"/>
      <c r="FJ38" s="159"/>
      <c r="FK38" s="159"/>
      <c r="FL38" s="159"/>
      <c r="FM38" s="159"/>
      <c r="FN38" s="159"/>
      <c r="FO38" s="159"/>
      <c r="FP38" s="159"/>
      <c r="FQ38" s="159"/>
      <c r="FR38" s="159"/>
      <c r="FS38" s="159"/>
      <c r="FT38" s="159"/>
      <c r="FU38" s="159"/>
      <c r="FV38" s="159"/>
      <c r="FW38" s="159"/>
      <c r="FX38" s="159"/>
      <c r="FY38" s="159"/>
      <c r="FZ38" s="159"/>
    </row>
    <row r="39" s="89" customFormat="1" ht="26.25" customHeight="1" spans="1:182">
      <c r="A39" s="13">
        <v>600685001</v>
      </c>
      <c r="B39" s="14" t="s">
        <v>99</v>
      </c>
      <c r="C39" s="16" t="s">
        <v>100</v>
      </c>
      <c r="D39" s="16" t="s">
        <v>101</v>
      </c>
      <c r="E39" s="16" t="s">
        <v>18</v>
      </c>
      <c r="F39" s="16" t="s">
        <v>19</v>
      </c>
      <c r="G39" s="16" t="s">
        <v>50</v>
      </c>
      <c r="H39" s="16" t="s">
        <v>54</v>
      </c>
      <c r="I39" s="121"/>
      <c r="J39" s="122">
        <v>600601001</v>
      </c>
      <c r="K39" s="120" t="s">
        <v>14</v>
      </c>
      <c r="L39" s="120" t="s">
        <v>16</v>
      </c>
      <c r="M39" s="120" t="s">
        <v>17</v>
      </c>
      <c r="N39" s="120" t="s">
        <v>18</v>
      </c>
      <c r="O39" s="120" t="s">
        <v>19</v>
      </c>
      <c r="P39" s="120" t="s">
        <v>50</v>
      </c>
      <c r="Q39" s="120" t="s">
        <v>54</v>
      </c>
      <c r="R39" s="47"/>
      <c r="S39" s="154"/>
      <c r="T39" s="149"/>
      <c r="U39" s="147"/>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48"/>
      <c r="CM39" s="148"/>
      <c r="CN39" s="148"/>
      <c r="CO39" s="148"/>
      <c r="CP39" s="148"/>
      <c r="CQ39" s="148"/>
      <c r="CR39" s="148"/>
      <c r="CS39" s="148"/>
      <c r="CT39" s="148"/>
      <c r="CU39" s="148"/>
      <c r="CV39" s="148"/>
      <c r="CW39" s="148"/>
      <c r="CX39" s="148"/>
      <c r="CY39" s="148"/>
      <c r="CZ39" s="148"/>
      <c r="DA39" s="148"/>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48"/>
      <c r="EM39" s="148"/>
      <c r="EN39" s="148"/>
      <c r="EO39" s="148"/>
      <c r="EP39" s="148"/>
      <c r="EQ39" s="148"/>
      <c r="ER39" s="148"/>
      <c r="ES39" s="148"/>
      <c r="ET39" s="148"/>
      <c r="EU39" s="148"/>
      <c r="EV39" s="148"/>
      <c r="EW39" s="148"/>
      <c r="EX39" s="148"/>
      <c r="EY39" s="148"/>
      <c r="EZ39" s="148"/>
      <c r="FA39" s="148"/>
      <c r="FB39" s="148"/>
      <c r="FC39" s="148"/>
      <c r="FD39" s="148"/>
      <c r="FE39" s="148"/>
      <c r="FF39" s="148"/>
      <c r="FG39" s="148"/>
      <c r="FH39" s="148"/>
      <c r="FI39" s="148"/>
      <c r="FJ39" s="148"/>
      <c r="FK39" s="148"/>
      <c r="FL39" s="148"/>
      <c r="FM39" s="148"/>
      <c r="FN39" s="148"/>
      <c r="FO39" s="148"/>
      <c r="FP39" s="148"/>
      <c r="FQ39" s="148"/>
      <c r="FR39" s="148"/>
      <c r="FS39" s="148"/>
      <c r="FT39" s="148"/>
      <c r="FU39" s="148"/>
      <c r="FV39" s="148"/>
      <c r="FW39" s="148"/>
      <c r="FX39" s="148"/>
      <c r="FY39" s="148"/>
      <c r="FZ39" s="148"/>
    </row>
    <row r="40" s="89" customFormat="1" ht="26.25" customHeight="1" spans="1:182">
      <c r="A40" s="13">
        <v>600685001</v>
      </c>
      <c r="B40" s="14" t="s">
        <v>99</v>
      </c>
      <c r="C40" s="16" t="s">
        <v>100</v>
      </c>
      <c r="D40" s="16" t="s">
        <v>101</v>
      </c>
      <c r="E40" s="16" t="s">
        <v>18</v>
      </c>
      <c r="F40" s="16" t="s">
        <v>19</v>
      </c>
      <c r="G40" s="16" t="s">
        <v>50</v>
      </c>
      <c r="H40" s="16" t="s">
        <v>55</v>
      </c>
      <c r="I40" s="121"/>
      <c r="J40" s="122">
        <v>600601001</v>
      </c>
      <c r="K40" s="120" t="s">
        <v>14</v>
      </c>
      <c r="L40" s="120" t="s">
        <v>16</v>
      </c>
      <c r="M40" s="120" t="s">
        <v>17</v>
      </c>
      <c r="N40" s="120" t="s">
        <v>18</v>
      </c>
      <c r="O40" s="120" t="s">
        <v>19</v>
      </c>
      <c r="P40" s="120" t="s">
        <v>50</v>
      </c>
      <c r="Q40" s="120" t="s">
        <v>55</v>
      </c>
      <c r="R40" s="47"/>
      <c r="S40" s="154"/>
      <c r="T40" s="149"/>
      <c r="U40" s="147"/>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c r="BX40" s="148"/>
      <c r="BY40" s="148"/>
      <c r="BZ40" s="148"/>
      <c r="CA40" s="148"/>
      <c r="CB40" s="148"/>
      <c r="CC40" s="148"/>
      <c r="CD40" s="148"/>
      <c r="CE40" s="148"/>
      <c r="CF40" s="148"/>
      <c r="CG40" s="148"/>
      <c r="CH40" s="148"/>
      <c r="CI40" s="148"/>
      <c r="CJ40" s="148"/>
      <c r="CK40" s="148"/>
      <c r="CL40" s="148"/>
      <c r="CM40" s="148"/>
      <c r="CN40" s="148"/>
      <c r="CO40" s="148"/>
      <c r="CP40" s="148"/>
      <c r="CQ40" s="148"/>
      <c r="CR40" s="148"/>
      <c r="CS40" s="148"/>
      <c r="CT40" s="148"/>
      <c r="CU40" s="148"/>
      <c r="CV40" s="148"/>
      <c r="CW40" s="148"/>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8"/>
      <c r="FG40" s="148"/>
      <c r="FH40" s="148"/>
      <c r="FI40" s="148"/>
      <c r="FJ40" s="148"/>
      <c r="FK40" s="148"/>
      <c r="FL40" s="148"/>
      <c r="FM40" s="148"/>
      <c r="FN40" s="148"/>
      <c r="FO40" s="148"/>
      <c r="FP40" s="148"/>
      <c r="FQ40" s="148"/>
      <c r="FR40" s="148"/>
      <c r="FS40" s="148"/>
      <c r="FT40" s="148"/>
      <c r="FU40" s="148"/>
      <c r="FV40" s="148"/>
      <c r="FW40" s="148"/>
      <c r="FX40" s="148"/>
      <c r="FY40" s="148"/>
      <c r="FZ40" s="148"/>
    </row>
    <row r="41" s="89" customFormat="1" ht="26.25" customHeight="1" spans="1:182">
      <c r="A41" s="13">
        <v>600685001</v>
      </c>
      <c r="B41" s="14" t="s">
        <v>99</v>
      </c>
      <c r="C41" s="16" t="s">
        <v>100</v>
      </c>
      <c r="D41" s="16" t="s">
        <v>101</v>
      </c>
      <c r="E41" s="16" t="s">
        <v>18</v>
      </c>
      <c r="F41" s="16" t="s">
        <v>19</v>
      </c>
      <c r="G41" s="16" t="s">
        <v>50</v>
      </c>
      <c r="H41" s="16" t="s">
        <v>52</v>
      </c>
      <c r="I41" s="124"/>
      <c r="J41" s="122">
        <v>600601001</v>
      </c>
      <c r="K41" s="120" t="s">
        <v>14</v>
      </c>
      <c r="L41" s="120" t="s">
        <v>16</v>
      </c>
      <c r="M41" s="120" t="s">
        <v>17</v>
      </c>
      <c r="N41" s="120" t="s">
        <v>18</v>
      </c>
      <c r="O41" s="120" t="s">
        <v>19</v>
      </c>
      <c r="P41" s="120" t="s">
        <v>50</v>
      </c>
      <c r="Q41" s="120" t="s">
        <v>52</v>
      </c>
      <c r="R41" s="47"/>
      <c r="S41" s="154">
        <f>1100/10000</f>
        <v>0.11</v>
      </c>
      <c r="T41" s="149"/>
      <c r="U41" s="147"/>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148"/>
      <c r="CC41" s="148"/>
      <c r="CD41" s="148"/>
      <c r="CE41" s="148"/>
      <c r="CF41" s="148"/>
      <c r="CG41" s="148"/>
      <c r="CH41" s="148"/>
      <c r="CI41" s="148"/>
      <c r="CJ41" s="148"/>
      <c r="CK41" s="148"/>
      <c r="CL41" s="148"/>
      <c r="CM41" s="148"/>
      <c r="CN41" s="148"/>
      <c r="CO41" s="148"/>
      <c r="CP41" s="148"/>
      <c r="CQ41" s="148"/>
      <c r="CR41" s="148"/>
      <c r="CS41" s="148"/>
      <c r="CT41" s="148"/>
      <c r="CU41" s="148"/>
      <c r="CV41" s="148"/>
      <c r="CW41" s="148"/>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8"/>
      <c r="FG41" s="148"/>
      <c r="FH41" s="148"/>
      <c r="FI41" s="148"/>
      <c r="FJ41" s="148"/>
      <c r="FK41" s="148"/>
      <c r="FL41" s="148"/>
      <c r="FM41" s="148"/>
      <c r="FN41" s="148"/>
      <c r="FO41" s="148"/>
      <c r="FP41" s="148"/>
      <c r="FQ41" s="148"/>
      <c r="FR41" s="148"/>
      <c r="FS41" s="148"/>
      <c r="FT41" s="148"/>
      <c r="FU41" s="148"/>
      <c r="FV41" s="148"/>
      <c r="FW41" s="148"/>
      <c r="FX41" s="148"/>
      <c r="FY41" s="148"/>
      <c r="FZ41" s="148"/>
    </row>
    <row r="42" s="89" customFormat="1" ht="18" customHeight="1" spans="1:21">
      <c r="A42" s="108">
        <v>600601001</v>
      </c>
      <c r="B42" s="109" t="s">
        <v>14</v>
      </c>
      <c r="C42" s="105" t="s">
        <v>15</v>
      </c>
      <c r="D42" s="105"/>
      <c r="E42" s="105"/>
      <c r="F42" s="105"/>
      <c r="G42" s="105"/>
      <c r="H42" s="105"/>
      <c r="I42" s="131">
        <f>SUM(I43:I76)</f>
        <v>1781.38</v>
      </c>
      <c r="J42" s="13">
        <v>600685001</v>
      </c>
      <c r="K42" s="14" t="s">
        <v>99</v>
      </c>
      <c r="L42" s="15" t="s">
        <v>15</v>
      </c>
      <c r="M42" s="15"/>
      <c r="N42" s="15"/>
      <c r="O42" s="15"/>
      <c r="P42" s="15"/>
      <c r="Q42" s="15"/>
      <c r="R42" s="15"/>
      <c r="S42" s="142">
        <f>SUM(S43:S76)</f>
        <v>-27.0221185266667</v>
      </c>
      <c r="T42" s="95"/>
      <c r="U42" s="96"/>
    </row>
    <row r="43" s="89" customFormat="1" ht="26.25" customHeight="1" spans="1:21">
      <c r="A43" s="13">
        <v>600601001</v>
      </c>
      <c r="B43" s="16" t="s">
        <v>14</v>
      </c>
      <c r="C43" s="16" t="s">
        <v>16</v>
      </c>
      <c r="D43" s="16" t="s">
        <v>17</v>
      </c>
      <c r="E43" s="16" t="s">
        <v>18</v>
      </c>
      <c r="F43" s="16" t="s">
        <v>19</v>
      </c>
      <c r="G43" s="16" t="s">
        <v>20</v>
      </c>
      <c r="H43" s="16" t="s">
        <v>21</v>
      </c>
      <c r="I43" s="121">
        <v>312.21</v>
      </c>
      <c r="J43" s="13">
        <v>600685001</v>
      </c>
      <c r="K43" s="14" t="s">
        <v>99</v>
      </c>
      <c r="L43" s="16" t="s">
        <v>100</v>
      </c>
      <c r="M43" s="16" t="s">
        <v>101</v>
      </c>
      <c r="N43" s="16" t="s">
        <v>18</v>
      </c>
      <c r="O43" s="120" t="s">
        <v>19</v>
      </c>
      <c r="P43" s="120" t="s">
        <v>20</v>
      </c>
      <c r="Q43" s="120" t="s">
        <v>21</v>
      </c>
      <c r="R43" s="47"/>
      <c r="S43" s="145">
        <v>-3.19</v>
      </c>
      <c r="T43" s="95"/>
      <c r="U43" s="96"/>
    </row>
    <row r="44" s="89" customFormat="1" ht="26.25" customHeight="1" spans="1:21">
      <c r="A44" s="13">
        <v>600601001</v>
      </c>
      <c r="B44" s="16" t="s">
        <v>14</v>
      </c>
      <c r="C44" s="16" t="s">
        <v>16</v>
      </c>
      <c r="D44" s="16" t="s">
        <v>17</v>
      </c>
      <c r="E44" s="16" t="s">
        <v>18</v>
      </c>
      <c r="F44" s="16" t="s">
        <v>19</v>
      </c>
      <c r="G44" s="16" t="s">
        <v>20</v>
      </c>
      <c r="H44" s="16" t="s">
        <v>23</v>
      </c>
      <c r="I44" s="121">
        <v>187.25</v>
      </c>
      <c r="J44" s="13">
        <v>600685001</v>
      </c>
      <c r="K44" s="14" t="s">
        <v>99</v>
      </c>
      <c r="L44" s="16" t="s">
        <v>100</v>
      </c>
      <c r="M44" s="16" t="s">
        <v>101</v>
      </c>
      <c r="N44" s="16" t="s">
        <v>18</v>
      </c>
      <c r="O44" s="120" t="s">
        <v>19</v>
      </c>
      <c r="P44" s="120" t="s">
        <v>20</v>
      </c>
      <c r="Q44" s="120" t="s">
        <v>23</v>
      </c>
      <c r="R44" s="47"/>
      <c r="S44" s="145">
        <v>-2.4815</v>
      </c>
      <c r="T44" s="95"/>
      <c r="U44" s="96"/>
    </row>
    <row r="45" s="89" customFormat="1" ht="26.25" customHeight="1" spans="1:21">
      <c r="A45" s="13">
        <v>600601001</v>
      </c>
      <c r="B45" s="16" t="s">
        <v>14</v>
      </c>
      <c r="C45" s="16" t="s">
        <v>16</v>
      </c>
      <c r="D45" s="16" t="s">
        <v>17</v>
      </c>
      <c r="E45" s="16" t="s">
        <v>18</v>
      </c>
      <c r="F45" s="16" t="s">
        <v>19</v>
      </c>
      <c r="G45" s="16" t="s">
        <v>20</v>
      </c>
      <c r="H45" s="16" t="s">
        <v>24</v>
      </c>
      <c r="I45" s="123">
        <v>21.1</v>
      </c>
      <c r="J45" s="13">
        <v>600685001</v>
      </c>
      <c r="K45" s="14" t="s">
        <v>99</v>
      </c>
      <c r="L45" s="16" t="s">
        <v>100</v>
      </c>
      <c r="M45" s="16" t="s">
        <v>101</v>
      </c>
      <c r="N45" s="16" t="s">
        <v>18</v>
      </c>
      <c r="O45" s="120" t="s">
        <v>19</v>
      </c>
      <c r="P45" s="120" t="s">
        <v>20</v>
      </c>
      <c r="Q45" s="120" t="s">
        <v>24</v>
      </c>
      <c r="R45" s="47"/>
      <c r="S45" s="145">
        <v>-0.4553</v>
      </c>
      <c r="T45" s="95"/>
      <c r="U45" s="96"/>
    </row>
    <row r="46" s="89" customFormat="1" ht="26.25" customHeight="1" spans="1:21">
      <c r="A46" s="13">
        <v>600601001</v>
      </c>
      <c r="B46" s="16" t="s">
        <v>14</v>
      </c>
      <c r="C46" s="16" t="s">
        <v>16</v>
      </c>
      <c r="D46" s="16" t="s">
        <v>17</v>
      </c>
      <c r="E46" s="16" t="s">
        <v>18</v>
      </c>
      <c r="F46" s="16" t="s">
        <v>19</v>
      </c>
      <c r="G46" s="16" t="s">
        <v>20</v>
      </c>
      <c r="H46" s="16" t="s">
        <v>25</v>
      </c>
      <c r="I46" s="121">
        <v>84.42</v>
      </c>
      <c r="J46" s="13">
        <v>600685001</v>
      </c>
      <c r="K46" s="14" t="s">
        <v>99</v>
      </c>
      <c r="L46" s="16" t="s">
        <v>100</v>
      </c>
      <c r="M46" s="16" t="s">
        <v>101</v>
      </c>
      <c r="N46" s="16" t="s">
        <v>18</v>
      </c>
      <c r="O46" s="120" t="s">
        <v>19</v>
      </c>
      <c r="P46" s="120" t="s">
        <v>20</v>
      </c>
      <c r="Q46" s="120" t="s">
        <v>25</v>
      </c>
      <c r="R46" s="47"/>
      <c r="S46" s="145">
        <v>-0.735</v>
      </c>
      <c r="T46" s="95"/>
      <c r="U46" s="96"/>
    </row>
    <row r="47" s="89" customFormat="1" ht="26.25" customHeight="1" spans="1:21">
      <c r="A47" s="13">
        <v>600601001</v>
      </c>
      <c r="B47" s="16" t="s">
        <v>14</v>
      </c>
      <c r="C47" s="16" t="s">
        <v>16</v>
      </c>
      <c r="D47" s="16" t="s">
        <v>17</v>
      </c>
      <c r="E47" s="16" t="s">
        <v>18</v>
      </c>
      <c r="F47" s="16" t="s">
        <v>19</v>
      </c>
      <c r="G47" s="16" t="s">
        <v>20</v>
      </c>
      <c r="H47" s="16" t="s">
        <v>26</v>
      </c>
      <c r="I47" s="121">
        <v>62.47</v>
      </c>
      <c r="J47" s="13">
        <v>600685001</v>
      </c>
      <c r="K47" s="14" t="s">
        <v>99</v>
      </c>
      <c r="L47" s="16" t="s">
        <v>100</v>
      </c>
      <c r="M47" s="16" t="s">
        <v>101</v>
      </c>
      <c r="N47" s="16" t="s">
        <v>18</v>
      </c>
      <c r="O47" s="120" t="s">
        <v>19</v>
      </c>
      <c r="P47" s="120" t="s">
        <v>20</v>
      </c>
      <c r="Q47" s="120" t="s">
        <v>26</v>
      </c>
      <c r="R47" s="47"/>
      <c r="S47" s="145">
        <v>-0.494516166666667</v>
      </c>
      <c r="T47" s="95"/>
      <c r="U47" s="96"/>
    </row>
    <row r="48" s="89" customFormat="1" ht="26.25" customHeight="1" spans="1:21">
      <c r="A48" s="13">
        <v>600601001</v>
      </c>
      <c r="B48" s="16" t="s">
        <v>14</v>
      </c>
      <c r="C48" s="16" t="s">
        <v>16</v>
      </c>
      <c r="D48" s="16" t="s">
        <v>17</v>
      </c>
      <c r="E48" s="16" t="s">
        <v>18</v>
      </c>
      <c r="F48" s="16" t="s">
        <v>19</v>
      </c>
      <c r="G48" s="16" t="s">
        <v>27</v>
      </c>
      <c r="H48" s="16" t="s">
        <v>28</v>
      </c>
      <c r="I48" s="121">
        <v>5.42</v>
      </c>
      <c r="J48" s="13">
        <v>600685001</v>
      </c>
      <c r="K48" s="14" t="s">
        <v>99</v>
      </c>
      <c r="L48" s="16" t="s">
        <v>100</v>
      </c>
      <c r="M48" s="16" t="s">
        <v>101</v>
      </c>
      <c r="N48" s="16" t="s">
        <v>18</v>
      </c>
      <c r="O48" s="120" t="s">
        <v>19</v>
      </c>
      <c r="P48" s="120" t="s">
        <v>27</v>
      </c>
      <c r="Q48" s="120" t="s">
        <v>28</v>
      </c>
      <c r="R48" s="47"/>
      <c r="S48" s="145"/>
      <c r="T48" s="95"/>
      <c r="U48" s="96"/>
    </row>
    <row r="49" s="89" customFormat="1" ht="26.25" customHeight="1" spans="1:21">
      <c r="A49" s="13">
        <v>600601001</v>
      </c>
      <c r="B49" s="16" t="s">
        <v>14</v>
      </c>
      <c r="C49" s="16" t="s">
        <v>16</v>
      </c>
      <c r="D49" s="16" t="s">
        <v>17</v>
      </c>
      <c r="E49" s="16" t="s">
        <v>18</v>
      </c>
      <c r="F49" s="16" t="s">
        <v>19</v>
      </c>
      <c r="G49" s="106" t="s">
        <v>27</v>
      </c>
      <c r="H49" s="106" t="s">
        <v>28</v>
      </c>
      <c r="I49" s="132">
        <v>62</v>
      </c>
      <c r="J49" s="13">
        <v>600685001</v>
      </c>
      <c r="K49" s="14" t="s">
        <v>99</v>
      </c>
      <c r="L49" s="16" t="s">
        <v>100</v>
      </c>
      <c r="M49" s="16" t="s">
        <v>101</v>
      </c>
      <c r="N49" s="16" t="s">
        <v>18</v>
      </c>
      <c r="O49" s="120" t="s">
        <v>19</v>
      </c>
      <c r="P49" s="120" t="s">
        <v>27</v>
      </c>
      <c r="Q49" s="120" t="s">
        <v>28</v>
      </c>
      <c r="R49" s="47"/>
      <c r="S49" s="145"/>
      <c r="T49" s="95"/>
      <c r="U49" s="96"/>
    </row>
    <row r="50" s="89" customFormat="1" ht="26.25" customHeight="1" spans="1:21">
      <c r="A50" s="13">
        <v>600601001</v>
      </c>
      <c r="B50" s="16" t="s">
        <v>14</v>
      </c>
      <c r="C50" s="16" t="s">
        <v>16</v>
      </c>
      <c r="D50" s="16" t="s">
        <v>17</v>
      </c>
      <c r="E50" s="16" t="s">
        <v>18</v>
      </c>
      <c r="F50" s="16" t="s">
        <v>19</v>
      </c>
      <c r="G50" s="106" t="s">
        <v>29</v>
      </c>
      <c r="H50" s="106" t="s">
        <v>30</v>
      </c>
      <c r="I50" s="133">
        <v>104.11</v>
      </c>
      <c r="J50" s="13">
        <v>600685001</v>
      </c>
      <c r="K50" s="14" t="s">
        <v>99</v>
      </c>
      <c r="L50" s="16" t="s">
        <v>100</v>
      </c>
      <c r="M50" s="16" t="s">
        <v>101</v>
      </c>
      <c r="N50" s="16" t="s">
        <v>18</v>
      </c>
      <c r="O50" s="120" t="s">
        <v>19</v>
      </c>
      <c r="P50" s="120" t="s">
        <v>29</v>
      </c>
      <c r="Q50" s="120" t="s">
        <v>30</v>
      </c>
      <c r="R50" s="47"/>
      <c r="S50" s="145">
        <v>-1.1868388</v>
      </c>
      <c r="T50" s="95"/>
      <c r="U50" s="96"/>
    </row>
    <row r="51" s="89" customFormat="1" ht="26.25" customHeight="1" spans="1:21">
      <c r="A51" s="13">
        <v>600601001</v>
      </c>
      <c r="B51" s="16" t="s">
        <v>14</v>
      </c>
      <c r="C51" s="16" t="s">
        <v>16</v>
      </c>
      <c r="D51" s="16" t="s">
        <v>17</v>
      </c>
      <c r="E51" s="16" t="s">
        <v>18</v>
      </c>
      <c r="F51" s="16" t="s">
        <v>19</v>
      </c>
      <c r="G51" s="106" t="s">
        <v>29</v>
      </c>
      <c r="H51" s="106" t="s">
        <v>31</v>
      </c>
      <c r="I51" s="133">
        <v>73.14</v>
      </c>
      <c r="J51" s="13">
        <v>600685001</v>
      </c>
      <c r="K51" s="14" t="s">
        <v>99</v>
      </c>
      <c r="L51" s="16" t="s">
        <v>100</v>
      </c>
      <c r="M51" s="16" t="s">
        <v>101</v>
      </c>
      <c r="N51" s="16" t="s">
        <v>18</v>
      </c>
      <c r="O51" s="120" t="s">
        <v>19</v>
      </c>
      <c r="P51" s="120" t="s">
        <v>29</v>
      </c>
      <c r="Q51" s="120" t="s">
        <v>31</v>
      </c>
      <c r="R51" s="47"/>
      <c r="S51" s="145">
        <v>-0.53407746</v>
      </c>
      <c r="T51" s="95"/>
      <c r="U51" s="96"/>
    </row>
    <row r="52" s="89" customFormat="1" ht="26.25" customHeight="1" spans="1:21">
      <c r="A52" s="13">
        <v>600601001</v>
      </c>
      <c r="B52" s="16" t="s">
        <v>14</v>
      </c>
      <c r="C52" s="16" t="s">
        <v>16</v>
      </c>
      <c r="D52" s="16" t="s">
        <v>17</v>
      </c>
      <c r="E52" s="16" t="s">
        <v>18</v>
      </c>
      <c r="F52" s="16" t="s">
        <v>19</v>
      </c>
      <c r="G52" s="106" t="s">
        <v>29</v>
      </c>
      <c r="H52" s="106" t="s">
        <v>32</v>
      </c>
      <c r="I52" s="133">
        <v>56.89</v>
      </c>
      <c r="J52" s="13">
        <v>600685001</v>
      </c>
      <c r="K52" s="14" t="s">
        <v>99</v>
      </c>
      <c r="L52" s="16" t="s">
        <v>100</v>
      </c>
      <c r="M52" s="16" t="s">
        <v>101</v>
      </c>
      <c r="N52" s="16" t="s">
        <v>18</v>
      </c>
      <c r="O52" s="120" t="s">
        <v>19</v>
      </c>
      <c r="P52" s="120" t="s">
        <v>29</v>
      </c>
      <c r="Q52" s="120" t="s">
        <v>32</v>
      </c>
      <c r="R52" s="47"/>
      <c r="S52" s="145">
        <v>-0.41539358</v>
      </c>
      <c r="T52" s="95"/>
      <c r="U52" s="96"/>
    </row>
    <row r="53" s="89" customFormat="1" ht="26.25" customHeight="1" spans="1:21">
      <c r="A53" s="13">
        <v>600601001</v>
      </c>
      <c r="B53" s="16" t="s">
        <v>14</v>
      </c>
      <c r="C53" s="16" t="s">
        <v>16</v>
      </c>
      <c r="D53" s="16" t="s">
        <v>17</v>
      </c>
      <c r="E53" s="16" t="s">
        <v>18</v>
      </c>
      <c r="F53" s="16" t="s">
        <v>19</v>
      </c>
      <c r="G53" s="106" t="s">
        <v>29</v>
      </c>
      <c r="H53" s="106" t="s">
        <v>33</v>
      </c>
      <c r="I53" s="133">
        <v>1.67</v>
      </c>
      <c r="J53" s="13">
        <v>600685001</v>
      </c>
      <c r="K53" s="14" t="s">
        <v>99</v>
      </c>
      <c r="L53" s="16" t="s">
        <v>100</v>
      </c>
      <c r="M53" s="16" t="s">
        <v>101</v>
      </c>
      <c r="N53" s="16" t="s">
        <v>18</v>
      </c>
      <c r="O53" s="120" t="s">
        <v>19</v>
      </c>
      <c r="P53" s="120" t="s">
        <v>29</v>
      </c>
      <c r="Q53" s="120" t="s">
        <v>33</v>
      </c>
      <c r="R53" s="47"/>
      <c r="S53" s="145">
        <v>-0.01726347</v>
      </c>
      <c r="T53" s="95"/>
      <c r="U53" s="96"/>
    </row>
    <row r="54" s="89" customFormat="1" ht="26.25" customHeight="1" spans="1:21">
      <c r="A54" s="13">
        <v>600601001</v>
      </c>
      <c r="B54" s="16" t="s">
        <v>14</v>
      </c>
      <c r="C54" s="16" t="s">
        <v>16</v>
      </c>
      <c r="D54" s="16" t="s">
        <v>17</v>
      </c>
      <c r="E54" s="16" t="s">
        <v>18</v>
      </c>
      <c r="F54" s="16" t="s">
        <v>19</v>
      </c>
      <c r="G54" s="106" t="s">
        <v>34</v>
      </c>
      <c r="H54" s="106" t="s">
        <v>35</v>
      </c>
      <c r="I54" s="133">
        <v>16.03</v>
      </c>
      <c r="J54" s="13">
        <v>600685001</v>
      </c>
      <c r="K54" s="14" t="s">
        <v>99</v>
      </c>
      <c r="L54" s="16" t="s">
        <v>100</v>
      </c>
      <c r="M54" s="16" t="s">
        <v>101</v>
      </c>
      <c r="N54" s="16" t="s">
        <v>18</v>
      </c>
      <c r="O54" s="120" t="s">
        <v>19</v>
      </c>
      <c r="P54" s="120" t="s">
        <v>34</v>
      </c>
      <c r="Q54" s="120" t="s">
        <v>35</v>
      </c>
      <c r="R54" s="47"/>
      <c r="S54" s="151">
        <v>-0.15</v>
      </c>
      <c r="T54" s="95"/>
      <c r="U54" s="96"/>
    </row>
    <row r="55" s="89" customFormat="1" ht="26.25" customHeight="1" spans="1:21">
      <c r="A55" s="13">
        <v>600601001</v>
      </c>
      <c r="B55" s="16" t="s">
        <v>14</v>
      </c>
      <c r="C55" s="16" t="s">
        <v>16</v>
      </c>
      <c r="D55" s="16" t="s">
        <v>17</v>
      </c>
      <c r="E55" s="16" t="s">
        <v>18</v>
      </c>
      <c r="F55" s="16" t="s">
        <v>19</v>
      </c>
      <c r="G55" s="106" t="s">
        <v>34</v>
      </c>
      <c r="H55" s="106" t="s">
        <v>36</v>
      </c>
      <c r="I55" s="132">
        <v>3</v>
      </c>
      <c r="J55" s="13">
        <v>600685001</v>
      </c>
      <c r="K55" s="14" t="s">
        <v>99</v>
      </c>
      <c r="L55" s="16" t="s">
        <v>100</v>
      </c>
      <c r="M55" s="16" t="s">
        <v>101</v>
      </c>
      <c r="N55" s="16" t="s">
        <v>18</v>
      </c>
      <c r="O55" s="120" t="s">
        <v>19</v>
      </c>
      <c r="P55" s="120" t="s">
        <v>34</v>
      </c>
      <c r="Q55" s="120" t="s">
        <v>36</v>
      </c>
      <c r="R55" s="47"/>
      <c r="S55" s="152"/>
      <c r="T55" s="95"/>
      <c r="U55" s="96"/>
    </row>
    <row r="56" s="89" customFormat="1" ht="26.25" customHeight="1" spans="1:21">
      <c r="A56" s="13">
        <v>600601001</v>
      </c>
      <c r="B56" s="16" t="s">
        <v>14</v>
      </c>
      <c r="C56" s="16" t="s">
        <v>16</v>
      </c>
      <c r="D56" s="16" t="s">
        <v>17</v>
      </c>
      <c r="E56" s="16" t="s">
        <v>18</v>
      </c>
      <c r="F56" s="16" t="s">
        <v>19</v>
      </c>
      <c r="G56" s="106" t="s">
        <v>34</v>
      </c>
      <c r="H56" s="106" t="s">
        <v>37</v>
      </c>
      <c r="I56" s="132">
        <v>1</v>
      </c>
      <c r="J56" s="13">
        <v>600685001</v>
      </c>
      <c r="K56" s="14" t="s">
        <v>99</v>
      </c>
      <c r="L56" s="16" t="s">
        <v>100</v>
      </c>
      <c r="M56" s="16" t="s">
        <v>101</v>
      </c>
      <c r="N56" s="16" t="s">
        <v>18</v>
      </c>
      <c r="O56" s="120" t="s">
        <v>19</v>
      </c>
      <c r="P56" s="120" t="s">
        <v>34</v>
      </c>
      <c r="Q56" s="120" t="s">
        <v>37</v>
      </c>
      <c r="R56" s="47"/>
      <c r="S56" s="152"/>
      <c r="T56" s="95"/>
      <c r="U56" s="96"/>
    </row>
    <row r="57" s="89" customFormat="1" ht="26.25" customHeight="1" spans="1:21">
      <c r="A57" s="13">
        <v>600601001</v>
      </c>
      <c r="B57" s="16" t="s">
        <v>14</v>
      </c>
      <c r="C57" s="16" t="s">
        <v>16</v>
      </c>
      <c r="D57" s="16" t="s">
        <v>17</v>
      </c>
      <c r="E57" s="16" t="s">
        <v>18</v>
      </c>
      <c r="F57" s="16" t="s">
        <v>19</v>
      </c>
      <c r="G57" s="106" t="s">
        <v>34</v>
      </c>
      <c r="H57" s="106" t="s">
        <v>38</v>
      </c>
      <c r="I57" s="132">
        <v>1</v>
      </c>
      <c r="J57" s="13">
        <v>600685001</v>
      </c>
      <c r="K57" s="14" t="s">
        <v>99</v>
      </c>
      <c r="L57" s="16" t="s">
        <v>100</v>
      </c>
      <c r="M57" s="16" t="s">
        <v>101</v>
      </c>
      <c r="N57" s="16" t="s">
        <v>18</v>
      </c>
      <c r="O57" s="120" t="s">
        <v>19</v>
      </c>
      <c r="P57" s="120" t="s">
        <v>34</v>
      </c>
      <c r="Q57" s="120" t="s">
        <v>38</v>
      </c>
      <c r="R57" s="47"/>
      <c r="S57" s="151">
        <v>-0.035</v>
      </c>
      <c r="T57" s="95"/>
      <c r="U57" s="96"/>
    </row>
    <row r="58" s="89" customFormat="1" ht="26.25" customHeight="1" spans="1:21">
      <c r="A58" s="13">
        <v>600601001</v>
      </c>
      <c r="B58" s="16" t="s">
        <v>14</v>
      </c>
      <c r="C58" s="16" t="s">
        <v>16</v>
      </c>
      <c r="D58" s="16" t="s">
        <v>17</v>
      </c>
      <c r="E58" s="16" t="s">
        <v>18</v>
      </c>
      <c r="F58" s="16" t="s">
        <v>19</v>
      </c>
      <c r="G58" s="106" t="s">
        <v>34</v>
      </c>
      <c r="H58" s="106" t="s">
        <v>39</v>
      </c>
      <c r="I58" s="132">
        <v>8</v>
      </c>
      <c r="J58" s="13">
        <v>600685001</v>
      </c>
      <c r="K58" s="14" t="s">
        <v>99</v>
      </c>
      <c r="L58" s="16" t="s">
        <v>100</v>
      </c>
      <c r="M58" s="16" t="s">
        <v>101</v>
      </c>
      <c r="N58" s="16" t="s">
        <v>18</v>
      </c>
      <c r="O58" s="120" t="s">
        <v>19</v>
      </c>
      <c r="P58" s="120" t="s">
        <v>34</v>
      </c>
      <c r="Q58" s="120" t="s">
        <v>39</v>
      </c>
      <c r="R58" s="47"/>
      <c r="S58" s="151">
        <v>-0.0466666666666667</v>
      </c>
      <c r="T58" s="95"/>
      <c r="U58" s="96"/>
    </row>
    <row r="59" s="89" customFormat="1" ht="26.25" customHeight="1" spans="1:21">
      <c r="A59" s="13">
        <v>600601001</v>
      </c>
      <c r="B59" s="16" t="s">
        <v>14</v>
      </c>
      <c r="C59" s="16" t="s">
        <v>16</v>
      </c>
      <c r="D59" s="16" t="s">
        <v>17</v>
      </c>
      <c r="E59" s="16" t="s">
        <v>18</v>
      </c>
      <c r="F59" s="16" t="s">
        <v>19</v>
      </c>
      <c r="G59" s="106" t="s">
        <v>34</v>
      </c>
      <c r="H59" s="106" t="s">
        <v>40</v>
      </c>
      <c r="I59" s="132">
        <v>46</v>
      </c>
      <c r="J59" s="13">
        <v>600685001</v>
      </c>
      <c r="K59" s="14" t="s">
        <v>99</v>
      </c>
      <c r="L59" s="16" t="s">
        <v>100</v>
      </c>
      <c r="M59" s="16" t="s">
        <v>101</v>
      </c>
      <c r="N59" s="16" t="s">
        <v>18</v>
      </c>
      <c r="O59" s="120" t="s">
        <v>19</v>
      </c>
      <c r="P59" s="120" t="s">
        <v>34</v>
      </c>
      <c r="Q59" s="120" t="s">
        <v>40</v>
      </c>
      <c r="R59" s="47"/>
      <c r="S59" s="152"/>
      <c r="T59" s="95"/>
      <c r="U59" s="96"/>
    </row>
    <row r="60" s="89" customFormat="1" ht="26.25" customHeight="1" spans="1:21">
      <c r="A60" s="13">
        <v>600601001</v>
      </c>
      <c r="B60" s="16" t="s">
        <v>14</v>
      </c>
      <c r="C60" s="16" t="s">
        <v>16</v>
      </c>
      <c r="D60" s="16" t="s">
        <v>17</v>
      </c>
      <c r="E60" s="16" t="s">
        <v>18</v>
      </c>
      <c r="F60" s="16" t="s">
        <v>19</v>
      </c>
      <c r="G60" s="106" t="s">
        <v>34</v>
      </c>
      <c r="H60" s="106" t="s">
        <v>41</v>
      </c>
      <c r="I60" s="132">
        <v>79</v>
      </c>
      <c r="J60" s="13">
        <v>600685001</v>
      </c>
      <c r="K60" s="14" t="s">
        <v>99</v>
      </c>
      <c r="L60" s="16" t="s">
        <v>100</v>
      </c>
      <c r="M60" s="16" t="s">
        <v>101</v>
      </c>
      <c r="N60" s="16" t="s">
        <v>18</v>
      </c>
      <c r="O60" s="120" t="s">
        <v>19</v>
      </c>
      <c r="P60" s="120" t="s">
        <v>34</v>
      </c>
      <c r="Q60" s="120" t="s">
        <v>41</v>
      </c>
      <c r="R60" s="47"/>
      <c r="S60" s="151">
        <v>-0.676666666666667</v>
      </c>
      <c r="T60" s="95"/>
      <c r="U60" s="96"/>
    </row>
    <row r="61" s="89" customFormat="1" ht="26.25" customHeight="1" spans="1:21">
      <c r="A61" s="13">
        <v>600601001</v>
      </c>
      <c r="B61" s="16" t="s">
        <v>14</v>
      </c>
      <c r="C61" s="16" t="s">
        <v>16</v>
      </c>
      <c r="D61" s="16" t="s">
        <v>17</v>
      </c>
      <c r="E61" s="16" t="s">
        <v>18</v>
      </c>
      <c r="F61" s="16" t="s">
        <v>19</v>
      </c>
      <c r="G61" s="106" t="s">
        <v>34</v>
      </c>
      <c r="H61" s="106" t="s">
        <v>42</v>
      </c>
      <c r="I61" s="132">
        <v>3</v>
      </c>
      <c r="J61" s="13">
        <v>600685001</v>
      </c>
      <c r="K61" s="14" t="s">
        <v>99</v>
      </c>
      <c r="L61" s="16" t="s">
        <v>100</v>
      </c>
      <c r="M61" s="16" t="s">
        <v>101</v>
      </c>
      <c r="N61" s="16" t="s">
        <v>18</v>
      </c>
      <c r="O61" s="120" t="s">
        <v>19</v>
      </c>
      <c r="P61" s="120" t="s">
        <v>34</v>
      </c>
      <c r="Q61" s="120" t="s">
        <v>42</v>
      </c>
      <c r="R61" s="47"/>
      <c r="S61" s="151">
        <v>-0.011</v>
      </c>
      <c r="T61" s="95"/>
      <c r="U61" s="96"/>
    </row>
    <row r="62" s="89" customFormat="1" ht="26.25" customHeight="1" spans="1:21">
      <c r="A62" s="13">
        <v>600601001</v>
      </c>
      <c r="B62" s="16" t="s">
        <v>14</v>
      </c>
      <c r="C62" s="16" t="s">
        <v>16</v>
      </c>
      <c r="D62" s="16" t="s">
        <v>17</v>
      </c>
      <c r="E62" s="16" t="s">
        <v>18</v>
      </c>
      <c r="F62" s="16" t="s">
        <v>19</v>
      </c>
      <c r="G62" s="106" t="s">
        <v>34</v>
      </c>
      <c r="H62" s="106" t="s">
        <v>43</v>
      </c>
      <c r="I62" s="134">
        <v>3.7</v>
      </c>
      <c r="J62" s="13">
        <v>600685001</v>
      </c>
      <c r="K62" s="14" t="s">
        <v>99</v>
      </c>
      <c r="L62" s="16" t="s">
        <v>100</v>
      </c>
      <c r="M62" s="16" t="s">
        <v>101</v>
      </c>
      <c r="N62" s="16" t="s">
        <v>18</v>
      </c>
      <c r="O62" s="120" t="s">
        <v>19</v>
      </c>
      <c r="P62" s="120" t="s">
        <v>34</v>
      </c>
      <c r="Q62" s="120" t="s">
        <v>43</v>
      </c>
      <c r="R62" s="47"/>
      <c r="S62" s="152">
        <v>-0.0181666666666667</v>
      </c>
      <c r="T62" s="95"/>
      <c r="U62" s="96"/>
    </row>
    <row r="63" s="89" customFormat="1" ht="26.25" customHeight="1" spans="1:21">
      <c r="A63" s="13">
        <v>600601001</v>
      </c>
      <c r="B63" s="16" t="s">
        <v>14</v>
      </c>
      <c r="C63" s="16" t="s">
        <v>16</v>
      </c>
      <c r="D63" s="16" t="s">
        <v>17</v>
      </c>
      <c r="E63" s="16" t="s">
        <v>18</v>
      </c>
      <c r="F63" s="16" t="s">
        <v>19</v>
      </c>
      <c r="G63" s="16" t="s">
        <v>34</v>
      </c>
      <c r="H63" s="16" t="s">
        <v>44</v>
      </c>
      <c r="I63" s="121">
        <v>6.24</v>
      </c>
      <c r="J63" s="13">
        <v>600685001</v>
      </c>
      <c r="K63" s="14" t="s">
        <v>99</v>
      </c>
      <c r="L63" s="16" t="s">
        <v>100</v>
      </c>
      <c r="M63" s="16" t="s">
        <v>101</v>
      </c>
      <c r="N63" s="16" t="s">
        <v>18</v>
      </c>
      <c r="O63" s="120" t="s">
        <v>19</v>
      </c>
      <c r="P63" s="120" t="s">
        <v>34</v>
      </c>
      <c r="Q63" s="120" t="s">
        <v>44</v>
      </c>
      <c r="R63" s="47"/>
      <c r="S63" s="152">
        <v>-0.00531183333333333</v>
      </c>
      <c r="T63" s="95"/>
      <c r="U63" s="96"/>
    </row>
    <row r="64" s="89" customFormat="1" ht="26.25" customHeight="1" spans="1:21">
      <c r="A64" s="13">
        <v>600601001</v>
      </c>
      <c r="B64" s="16" t="s">
        <v>14</v>
      </c>
      <c r="C64" s="16" t="s">
        <v>16</v>
      </c>
      <c r="D64" s="16" t="s">
        <v>17</v>
      </c>
      <c r="E64" s="16" t="s">
        <v>18</v>
      </c>
      <c r="F64" s="16" t="s">
        <v>19</v>
      </c>
      <c r="G64" s="16" t="s">
        <v>34</v>
      </c>
      <c r="H64" s="16" t="s">
        <v>45</v>
      </c>
      <c r="I64" s="130">
        <v>15</v>
      </c>
      <c r="J64" s="13">
        <v>600685001</v>
      </c>
      <c r="K64" s="14" t="s">
        <v>99</v>
      </c>
      <c r="L64" s="16" t="s">
        <v>100</v>
      </c>
      <c r="M64" s="16" t="s">
        <v>101</v>
      </c>
      <c r="N64" s="16" t="s">
        <v>18</v>
      </c>
      <c r="O64" s="120" t="s">
        <v>19</v>
      </c>
      <c r="P64" s="120" t="s">
        <v>34</v>
      </c>
      <c r="Q64" s="120" t="s">
        <v>45</v>
      </c>
      <c r="R64" s="47"/>
      <c r="S64" s="152">
        <v>-0.0122172166666667</v>
      </c>
      <c r="T64" s="95"/>
      <c r="U64" s="96"/>
    </row>
    <row r="65" s="89" customFormat="1" ht="26.25" customHeight="1" spans="1:21">
      <c r="A65" s="13">
        <v>600601001</v>
      </c>
      <c r="B65" s="16" t="s">
        <v>14</v>
      </c>
      <c r="C65" s="16" t="s">
        <v>16</v>
      </c>
      <c r="D65" s="16" t="s">
        <v>17</v>
      </c>
      <c r="E65" s="16" t="s">
        <v>18</v>
      </c>
      <c r="F65" s="16" t="s">
        <v>19</v>
      </c>
      <c r="G65" s="16" t="s">
        <v>34</v>
      </c>
      <c r="H65" s="16" t="s">
        <v>46</v>
      </c>
      <c r="I65" s="121">
        <v>47.52</v>
      </c>
      <c r="J65" s="13">
        <v>600685001</v>
      </c>
      <c r="K65" s="14" t="s">
        <v>99</v>
      </c>
      <c r="L65" s="16" t="s">
        <v>100</v>
      </c>
      <c r="M65" s="16" t="s">
        <v>101</v>
      </c>
      <c r="N65" s="16" t="s">
        <v>18</v>
      </c>
      <c r="O65" s="120" t="s">
        <v>19</v>
      </c>
      <c r="P65" s="120" t="s">
        <v>34</v>
      </c>
      <c r="Q65" s="120" t="s">
        <v>46</v>
      </c>
      <c r="R65" s="47"/>
      <c r="S65" s="152"/>
      <c r="T65" s="95"/>
      <c r="U65" s="96"/>
    </row>
    <row r="66" s="89" customFormat="1" ht="26.25" customHeight="1" spans="1:21">
      <c r="A66" s="13">
        <v>600601001</v>
      </c>
      <c r="B66" s="16" t="s">
        <v>14</v>
      </c>
      <c r="C66" s="16" t="s">
        <v>16</v>
      </c>
      <c r="D66" s="16" t="s">
        <v>17</v>
      </c>
      <c r="E66" s="16" t="s">
        <v>18</v>
      </c>
      <c r="F66" s="16" t="s">
        <v>19</v>
      </c>
      <c r="G66" s="16" t="s">
        <v>47</v>
      </c>
      <c r="H66" s="16" t="s">
        <v>48</v>
      </c>
      <c r="I66" s="123">
        <v>2.9</v>
      </c>
      <c r="J66" s="13">
        <v>600685001</v>
      </c>
      <c r="K66" s="14" t="s">
        <v>99</v>
      </c>
      <c r="L66" s="16" t="s">
        <v>100</v>
      </c>
      <c r="M66" s="16" t="s">
        <v>101</v>
      </c>
      <c r="N66" s="16" t="s">
        <v>18</v>
      </c>
      <c r="O66" s="120" t="s">
        <v>19</v>
      </c>
      <c r="P66" s="120" t="s">
        <v>47</v>
      </c>
      <c r="Q66" s="120" t="s">
        <v>48</v>
      </c>
      <c r="R66" s="47"/>
      <c r="S66" s="152"/>
      <c r="T66" s="95"/>
      <c r="U66" s="96"/>
    </row>
    <row r="67" s="89" customFormat="1" ht="26.25" customHeight="1" spans="1:21">
      <c r="A67" s="13">
        <v>600601001</v>
      </c>
      <c r="B67" s="16" t="s">
        <v>14</v>
      </c>
      <c r="C67" s="16" t="s">
        <v>16</v>
      </c>
      <c r="D67" s="16" t="s">
        <v>17</v>
      </c>
      <c r="E67" s="16" t="s">
        <v>18</v>
      </c>
      <c r="F67" s="16" t="s">
        <v>19</v>
      </c>
      <c r="G67" s="16" t="s">
        <v>47</v>
      </c>
      <c r="H67" s="16" t="s">
        <v>48</v>
      </c>
      <c r="I67" s="121">
        <v>9.84</v>
      </c>
      <c r="J67" s="13">
        <v>600685001</v>
      </c>
      <c r="K67" s="14" t="s">
        <v>99</v>
      </c>
      <c r="L67" s="16" t="s">
        <v>100</v>
      </c>
      <c r="M67" s="16" t="s">
        <v>101</v>
      </c>
      <c r="N67" s="16" t="s">
        <v>18</v>
      </c>
      <c r="O67" s="120" t="s">
        <v>19</v>
      </c>
      <c r="P67" s="120" t="s">
        <v>47</v>
      </c>
      <c r="Q67" s="120" t="s">
        <v>48</v>
      </c>
      <c r="R67" s="47"/>
      <c r="S67" s="152"/>
      <c r="T67" s="95"/>
      <c r="U67" s="96"/>
    </row>
    <row r="68" s="89" customFormat="1" ht="26.25" customHeight="1" spans="1:21">
      <c r="A68" s="13">
        <v>600601001</v>
      </c>
      <c r="B68" s="16" t="s">
        <v>14</v>
      </c>
      <c r="C68" s="16" t="s">
        <v>16</v>
      </c>
      <c r="D68" s="16" t="s">
        <v>17</v>
      </c>
      <c r="E68" s="16" t="s">
        <v>18</v>
      </c>
      <c r="F68" s="16" t="s">
        <v>19</v>
      </c>
      <c r="G68" s="16" t="s">
        <v>47</v>
      </c>
      <c r="H68" s="107" t="s">
        <v>48</v>
      </c>
      <c r="I68" s="130">
        <v>540</v>
      </c>
      <c r="J68" s="13">
        <v>600685001</v>
      </c>
      <c r="K68" s="14" t="s">
        <v>99</v>
      </c>
      <c r="L68" s="16" t="s">
        <v>100</v>
      </c>
      <c r="M68" s="16" t="s">
        <v>101</v>
      </c>
      <c r="N68" s="16" t="s">
        <v>18</v>
      </c>
      <c r="O68" s="120" t="s">
        <v>19</v>
      </c>
      <c r="P68" s="120" t="s">
        <v>47</v>
      </c>
      <c r="Q68" s="120" t="s">
        <v>48</v>
      </c>
      <c r="R68" s="47"/>
      <c r="S68" s="154">
        <v>-16.4472</v>
      </c>
      <c r="T68" s="95"/>
      <c r="U68" s="96"/>
    </row>
    <row r="69" s="89" customFormat="1" ht="26.25" customHeight="1" spans="1:21">
      <c r="A69" s="13">
        <v>600601001</v>
      </c>
      <c r="B69" s="16" t="s">
        <v>14</v>
      </c>
      <c r="C69" s="16" t="s">
        <v>16</v>
      </c>
      <c r="D69" s="16" t="s">
        <v>17</v>
      </c>
      <c r="E69" s="16" t="s">
        <v>18</v>
      </c>
      <c r="F69" s="16" t="s">
        <v>19</v>
      </c>
      <c r="G69" s="16" t="s">
        <v>50</v>
      </c>
      <c r="H69" s="16" t="s">
        <v>51</v>
      </c>
      <c r="I69" s="121">
        <v>5.03</v>
      </c>
      <c r="J69" s="13">
        <v>600685001</v>
      </c>
      <c r="K69" s="14" t="s">
        <v>99</v>
      </c>
      <c r="L69" s="16" t="s">
        <v>100</v>
      </c>
      <c r="M69" s="16" t="s">
        <v>101</v>
      </c>
      <c r="N69" s="16" t="s">
        <v>18</v>
      </c>
      <c r="O69" s="120" t="s">
        <v>19</v>
      </c>
      <c r="P69" s="120" t="s">
        <v>50</v>
      </c>
      <c r="Q69" s="120" t="s">
        <v>51</v>
      </c>
      <c r="R69" s="47"/>
      <c r="S69" s="154"/>
      <c r="T69" s="95"/>
      <c r="U69" s="96"/>
    </row>
    <row r="70" s="89" customFormat="1" ht="26.25" customHeight="1" spans="1:21">
      <c r="A70" s="13">
        <v>600601001</v>
      </c>
      <c r="B70" s="16" t="s">
        <v>14</v>
      </c>
      <c r="C70" s="16" t="s">
        <v>16</v>
      </c>
      <c r="D70" s="16" t="s">
        <v>17</v>
      </c>
      <c r="E70" s="16" t="s">
        <v>18</v>
      </c>
      <c r="F70" s="16" t="s">
        <v>19</v>
      </c>
      <c r="G70" s="16" t="s">
        <v>50</v>
      </c>
      <c r="H70" s="16" t="s">
        <v>52</v>
      </c>
      <c r="I70" s="121">
        <v>1.72</v>
      </c>
      <c r="J70" s="13">
        <v>600685001</v>
      </c>
      <c r="K70" s="14" t="s">
        <v>99</v>
      </c>
      <c r="L70" s="16" t="s">
        <v>100</v>
      </c>
      <c r="M70" s="16" t="s">
        <v>101</v>
      </c>
      <c r="N70" s="16" t="s">
        <v>18</v>
      </c>
      <c r="O70" s="120" t="s">
        <v>19</v>
      </c>
      <c r="P70" s="120" t="s">
        <v>50</v>
      </c>
      <c r="Q70" s="120" t="s">
        <v>52</v>
      </c>
      <c r="R70" s="47"/>
      <c r="S70" s="154"/>
      <c r="T70" s="95"/>
      <c r="U70" s="96"/>
    </row>
    <row r="71" s="89" customFormat="1" ht="26.25" customHeight="1" spans="1:21">
      <c r="A71" s="13">
        <v>600601001</v>
      </c>
      <c r="B71" s="16" t="s">
        <v>14</v>
      </c>
      <c r="C71" s="16" t="s">
        <v>16</v>
      </c>
      <c r="D71" s="16" t="s">
        <v>17</v>
      </c>
      <c r="E71" s="16" t="s">
        <v>18</v>
      </c>
      <c r="F71" s="16" t="s">
        <v>19</v>
      </c>
      <c r="G71" s="16" t="s">
        <v>50</v>
      </c>
      <c r="H71" s="16" t="s">
        <v>51</v>
      </c>
      <c r="I71" s="121">
        <v>3.85</v>
      </c>
      <c r="J71" s="13">
        <v>600685001</v>
      </c>
      <c r="K71" s="14" t="s">
        <v>99</v>
      </c>
      <c r="L71" s="16" t="s">
        <v>100</v>
      </c>
      <c r="M71" s="16" t="s">
        <v>101</v>
      </c>
      <c r="N71" s="16" t="s">
        <v>18</v>
      </c>
      <c r="O71" s="120" t="s">
        <v>19</v>
      </c>
      <c r="P71" s="120" t="s">
        <v>50</v>
      </c>
      <c r="Q71" s="120" t="s">
        <v>51</v>
      </c>
      <c r="R71" s="47"/>
      <c r="S71" s="154"/>
      <c r="T71" s="95"/>
      <c r="U71" s="96"/>
    </row>
    <row r="72" s="89" customFormat="1" ht="26.25" customHeight="1" spans="1:21">
      <c r="A72" s="13">
        <v>600601001</v>
      </c>
      <c r="B72" s="16" t="s">
        <v>14</v>
      </c>
      <c r="C72" s="16" t="s">
        <v>16</v>
      </c>
      <c r="D72" s="16" t="s">
        <v>17</v>
      </c>
      <c r="E72" s="16" t="s">
        <v>18</v>
      </c>
      <c r="F72" s="16" t="s">
        <v>19</v>
      </c>
      <c r="G72" s="16" t="s">
        <v>50</v>
      </c>
      <c r="H72" s="16" t="s">
        <v>51</v>
      </c>
      <c r="I72" s="121">
        <v>1.44</v>
      </c>
      <c r="J72" s="13">
        <v>600685001</v>
      </c>
      <c r="K72" s="14" t="s">
        <v>99</v>
      </c>
      <c r="L72" s="16" t="s">
        <v>100</v>
      </c>
      <c r="M72" s="16" t="s">
        <v>101</v>
      </c>
      <c r="N72" s="16" t="s">
        <v>18</v>
      </c>
      <c r="O72" s="120" t="s">
        <v>19</v>
      </c>
      <c r="P72" s="120" t="s">
        <v>50</v>
      </c>
      <c r="Q72" s="120" t="s">
        <v>51</v>
      </c>
      <c r="R72" s="47"/>
      <c r="S72" s="154"/>
      <c r="T72" s="95"/>
      <c r="U72" s="96"/>
    </row>
    <row r="73" s="89" customFormat="1" ht="26.25" customHeight="1" spans="1:21">
      <c r="A73" s="13">
        <v>600601001</v>
      </c>
      <c r="B73" s="16" t="s">
        <v>14</v>
      </c>
      <c r="C73" s="16" t="s">
        <v>16</v>
      </c>
      <c r="D73" s="16" t="s">
        <v>17</v>
      </c>
      <c r="E73" s="16" t="s">
        <v>18</v>
      </c>
      <c r="F73" s="16" t="s">
        <v>19</v>
      </c>
      <c r="G73" s="16" t="s">
        <v>50</v>
      </c>
      <c r="H73" s="16" t="s">
        <v>53</v>
      </c>
      <c r="I73" s="121">
        <v>2.98</v>
      </c>
      <c r="J73" s="13">
        <v>600685001</v>
      </c>
      <c r="K73" s="14" t="s">
        <v>99</v>
      </c>
      <c r="L73" s="16" t="s">
        <v>100</v>
      </c>
      <c r="M73" s="16" t="s">
        <v>101</v>
      </c>
      <c r="N73" s="16" t="s">
        <v>18</v>
      </c>
      <c r="O73" s="120" t="s">
        <v>19</v>
      </c>
      <c r="P73" s="120" t="s">
        <v>50</v>
      </c>
      <c r="Q73" s="120" t="s">
        <v>53</v>
      </c>
      <c r="R73" s="156"/>
      <c r="S73" s="157"/>
      <c r="T73" s="95"/>
      <c r="U73" s="96"/>
    </row>
    <row r="74" ht="15" spans="1:19">
      <c r="A74" s="13">
        <v>600601001</v>
      </c>
      <c r="B74" s="16" t="s">
        <v>14</v>
      </c>
      <c r="C74" s="16" t="s">
        <v>16</v>
      </c>
      <c r="D74" s="16" t="s">
        <v>17</v>
      </c>
      <c r="E74" s="16" t="s">
        <v>18</v>
      </c>
      <c r="F74" s="16" t="s">
        <v>19</v>
      </c>
      <c r="G74" s="16" t="s">
        <v>50</v>
      </c>
      <c r="H74" s="16" t="s">
        <v>54</v>
      </c>
      <c r="I74" s="129">
        <v>0.1</v>
      </c>
      <c r="J74" s="13">
        <v>600685001</v>
      </c>
      <c r="K74" s="14" t="s">
        <v>99</v>
      </c>
      <c r="L74" s="16" t="s">
        <v>100</v>
      </c>
      <c r="M74" s="16" t="s">
        <v>101</v>
      </c>
      <c r="N74" s="16" t="s">
        <v>18</v>
      </c>
      <c r="O74" s="120" t="s">
        <v>19</v>
      </c>
      <c r="P74" s="120" t="s">
        <v>50</v>
      </c>
      <c r="Q74" s="120" t="s">
        <v>54</v>
      </c>
      <c r="R74" s="47"/>
      <c r="S74" s="154"/>
    </row>
    <row r="75" ht="15" spans="1:19">
      <c r="A75" s="13">
        <v>600601001</v>
      </c>
      <c r="B75" s="16" t="s">
        <v>14</v>
      </c>
      <c r="C75" s="16" t="s">
        <v>16</v>
      </c>
      <c r="D75" s="16" t="s">
        <v>17</v>
      </c>
      <c r="E75" s="16" t="s">
        <v>18</v>
      </c>
      <c r="F75" s="16" t="s">
        <v>19</v>
      </c>
      <c r="G75" s="16" t="s">
        <v>50</v>
      </c>
      <c r="H75" s="16" t="s">
        <v>55</v>
      </c>
      <c r="I75" s="121">
        <v>2.55</v>
      </c>
      <c r="J75" s="13">
        <v>600685001</v>
      </c>
      <c r="K75" s="14" t="s">
        <v>99</v>
      </c>
      <c r="L75" s="16" t="s">
        <v>100</v>
      </c>
      <c r="M75" s="16" t="s">
        <v>101</v>
      </c>
      <c r="N75" s="16" t="s">
        <v>18</v>
      </c>
      <c r="O75" s="120" t="s">
        <v>19</v>
      </c>
      <c r="P75" s="120" t="s">
        <v>50</v>
      </c>
      <c r="Q75" s="120" t="s">
        <v>55</v>
      </c>
      <c r="R75" s="47"/>
      <c r="S75" s="154"/>
    </row>
    <row r="76" ht="15" spans="1:19">
      <c r="A76" s="13">
        <v>600601001</v>
      </c>
      <c r="B76" s="16" t="s">
        <v>14</v>
      </c>
      <c r="C76" s="16" t="s">
        <v>16</v>
      </c>
      <c r="D76" s="16" t="s">
        <v>17</v>
      </c>
      <c r="E76" s="16" t="s">
        <v>18</v>
      </c>
      <c r="F76" s="16" t="s">
        <v>19</v>
      </c>
      <c r="G76" s="16" t="s">
        <v>50</v>
      </c>
      <c r="H76" s="16" t="s">
        <v>52</v>
      </c>
      <c r="I76" s="123">
        <v>10.8</v>
      </c>
      <c r="J76" s="13">
        <v>600685001</v>
      </c>
      <c r="K76" s="14" t="s">
        <v>99</v>
      </c>
      <c r="L76" s="16" t="s">
        <v>100</v>
      </c>
      <c r="M76" s="16" t="s">
        <v>101</v>
      </c>
      <c r="N76" s="16" t="s">
        <v>18</v>
      </c>
      <c r="O76" s="120" t="s">
        <v>19</v>
      </c>
      <c r="P76" s="120" t="s">
        <v>50</v>
      </c>
      <c r="Q76" s="120" t="s">
        <v>52</v>
      </c>
      <c r="R76" s="47"/>
      <c r="S76" s="154">
        <v>-0.11</v>
      </c>
    </row>
  </sheetData>
  <mergeCells count="21">
    <mergeCell ref="A2:S2"/>
    <mergeCell ref="A4:I4"/>
    <mergeCell ref="J4:S4"/>
    <mergeCell ref="C5:F5"/>
    <mergeCell ref="L5:O5"/>
    <mergeCell ref="C7:H7"/>
    <mergeCell ref="L7:Q7"/>
    <mergeCell ref="C42:H42"/>
    <mergeCell ref="L42:Q42"/>
    <mergeCell ref="A5:A6"/>
    <mergeCell ref="B5:B6"/>
    <mergeCell ref="G5:G6"/>
    <mergeCell ref="H5:H6"/>
    <mergeCell ref="I5:I6"/>
    <mergeCell ref="J5:J6"/>
    <mergeCell ref="K5:K6"/>
    <mergeCell ref="P5:P6"/>
    <mergeCell ref="Q5:Q6"/>
    <mergeCell ref="R5:R6"/>
    <mergeCell ref="S5:S6"/>
    <mergeCell ref="T33:T3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7"/>
  <sheetViews>
    <sheetView topLeftCell="C1" workbookViewId="0">
      <selection activeCell="J12" sqref="J12:K12"/>
    </sheetView>
  </sheetViews>
  <sheetFormatPr defaultColWidth="10.6666666666667" defaultRowHeight="12.75"/>
  <cols>
    <col min="1" max="2" width="13.8333333333333" style="64" hidden="1" customWidth="1"/>
    <col min="3" max="3" width="12" style="64" customWidth="1"/>
    <col min="4" max="5" width="13.1666666666667" style="64" customWidth="1"/>
    <col min="6" max="6" width="11.6666666666667" style="64" customWidth="1"/>
    <col min="7" max="7" width="10.3333333333333" style="64" customWidth="1"/>
    <col min="8" max="8" width="11.5" style="64" customWidth="1"/>
    <col min="9" max="9" width="13.1666666666667" style="64" customWidth="1"/>
    <col min="10" max="10" width="10.3333333333333" style="64" customWidth="1"/>
    <col min="11" max="11" width="11.1666666666667" style="64" customWidth="1"/>
    <col min="12" max="12" width="11.8333333333333" style="65" customWidth="1"/>
    <col min="13" max="13" width="11.6666666666667" style="64" customWidth="1"/>
    <col min="14" max="14" width="11.3333333333333" style="64" customWidth="1"/>
    <col min="15" max="15" width="13.1666666666667" style="64" customWidth="1"/>
    <col min="16" max="24" width="8.83333333333333" style="64" customWidth="1"/>
    <col min="25" max="16384" width="10.6666666666667" style="64"/>
  </cols>
  <sheetData>
    <row r="1" s="64" customFormat="1" ht="37.9" customHeight="1" spans="1:24">
      <c r="A1" s="66" t="s">
        <v>102</v>
      </c>
      <c r="B1" s="67" t="s">
        <v>103</v>
      </c>
      <c r="C1" s="68" t="s">
        <v>104</v>
      </c>
      <c r="D1" s="68"/>
      <c r="E1" s="68"/>
      <c r="F1" s="68"/>
      <c r="G1" s="68"/>
      <c r="H1" s="69"/>
      <c r="I1" s="69"/>
      <c r="J1" s="69"/>
      <c r="K1" s="69"/>
      <c r="L1" s="69"/>
      <c r="M1" s="69"/>
      <c r="N1" s="69"/>
      <c r="O1" s="69" t="s">
        <v>103</v>
      </c>
      <c r="P1" s="69" t="s">
        <v>103</v>
      </c>
      <c r="Q1" s="69" t="s">
        <v>103</v>
      </c>
      <c r="R1" s="69" t="s">
        <v>103</v>
      </c>
      <c r="S1" s="69" t="s">
        <v>103</v>
      </c>
      <c r="T1" s="69" t="s">
        <v>103</v>
      </c>
      <c r="U1" s="69" t="s">
        <v>103</v>
      </c>
      <c r="V1" s="69" t="s">
        <v>103</v>
      </c>
      <c r="W1" s="69" t="s">
        <v>103</v>
      </c>
      <c r="X1" s="69" t="s">
        <v>103</v>
      </c>
    </row>
    <row r="2" s="64" customFormat="1" ht="62" customHeight="1" spans="1:24">
      <c r="A2" s="70" t="s">
        <v>102</v>
      </c>
      <c r="B2" s="71" t="s">
        <v>105</v>
      </c>
      <c r="C2" s="72" t="s">
        <v>106</v>
      </c>
      <c r="D2" s="72" t="s">
        <v>107</v>
      </c>
      <c r="E2" s="72" t="s">
        <v>108</v>
      </c>
      <c r="F2" s="72" t="s">
        <v>109</v>
      </c>
      <c r="G2" s="72" t="s">
        <v>110</v>
      </c>
      <c r="H2" s="72" t="s">
        <v>23</v>
      </c>
      <c r="I2" s="72" t="s">
        <v>111</v>
      </c>
      <c r="J2" s="72" t="s">
        <v>112</v>
      </c>
      <c r="K2" s="72" t="s">
        <v>113</v>
      </c>
      <c r="L2" s="72" t="s">
        <v>114</v>
      </c>
      <c r="M2" s="72" t="s">
        <v>115</v>
      </c>
      <c r="N2" s="72" t="s">
        <v>116</v>
      </c>
      <c r="O2" s="72" t="s">
        <v>117</v>
      </c>
      <c r="P2" s="82" t="s">
        <v>103</v>
      </c>
      <c r="Q2" s="82" t="s">
        <v>103</v>
      </c>
      <c r="R2" s="82" t="s">
        <v>103</v>
      </c>
      <c r="S2" s="82" t="s">
        <v>103</v>
      </c>
      <c r="T2" s="82" t="s">
        <v>103</v>
      </c>
      <c r="U2" s="82" t="s">
        <v>103</v>
      </c>
      <c r="V2" s="82" t="s">
        <v>103</v>
      </c>
      <c r="W2" s="82" t="s">
        <v>103</v>
      </c>
      <c r="X2" s="82" t="s">
        <v>103</v>
      </c>
    </row>
    <row r="3" s="64" customFormat="1" ht="27" customHeight="1" spans="3:15">
      <c r="C3" s="72" t="s">
        <v>118</v>
      </c>
      <c r="D3" s="73">
        <v>1345</v>
      </c>
      <c r="E3" s="73">
        <v>3208</v>
      </c>
      <c r="F3" s="72">
        <v>440</v>
      </c>
      <c r="G3" s="72">
        <v>430</v>
      </c>
      <c r="H3" s="73">
        <v>2675</v>
      </c>
      <c r="I3" s="83">
        <v>2068</v>
      </c>
      <c r="J3" s="72">
        <v>160.32</v>
      </c>
      <c r="K3" s="72">
        <v>300.64</v>
      </c>
      <c r="L3" s="72">
        <v>601.28</v>
      </c>
      <c r="M3" s="73">
        <v>3150.24</v>
      </c>
      <c r="N3" s="73">
        <v>4947.76</v>
      </c>
      <c r="O3" s="73">
        <v>8098</v>
      </c>
    </row>
    <row r="4" s="64" customFormat="1" ht="22" customHeight="1" spans="3:15">
      <c r="C4" s="74"/>
      <c r="D4" s="74"/>
      <c r="E4" s="73">
        <f>D3+E3</f>
        <v>4553</v>
      </c>
      <c r="F4" s="74"/>
      <c r="G4" s="74"/>
      <c r="H4" s="73">
        <f>F3+G3+H3</f>
        <v>3545</v>
      </c>
      <c r="I4" s="74"/>
      <c r="J4" s="74"/>
      <c r="K4" s="74"/>
      <c r="L4" s="76"/>
      <c r="M4" s="74"/>
      <c r="N4" s="74"/>
      <c r="O4" s="73">
        <f>O3+E4</f>
        <v>12651</v>
      </c>
    </row>
    <row r="5" ht="34" customHeight="1"/>
    <row r="6" ht="21" customHeight="1" spans="3:13">
      <c r="C6" s="75" t="s">
        <v>119</v>
      </c>
      <c r="D6" s="75"/>
      <c r="E6" s="75" t="s">
        <v>120</v>
      </c>
      <c r="F6" s="75"/>
      <c r="G6" s="75"/>
      <c r="H6" s="76" t="s">
        <v>121</v>
      </c>
      <c r="I6" s="76"/>
      <c r="J6" s="84">
        <f>4553+3545+4553/12</f>
        <v>8477.41666666667</v>
      </c>
      <c r="K6" s="84"/>
      <c r="L6" s="85">
        <v>0.2</v>
      </c>
      <c r="M6" s="65">
        <v>0</v>
      </c>
    </row>
    <row r="7" ht="21" customHeight="1" spans="3:13">
      <c r="C7" s="75" t="s">
        <v>122</v>
      </c>
      <c r="D7" s="75"/>
      <c r="E7" s="75" t="s">
        <v>120</v>
      </c>
      <c r="F7" s="75"/>
      <c r="G7" s="75"/>
      <c r="H7" s="76"/>
      <c r="I7" s="76"/>
      <c r="J7" s="86">
        <f>4553+3545+4553/12</f>
        <v>8477.41666666667</v>
      </c>
      <c r="K7" s="86"/>
      <c r="L7" s="85">
        <v>0.09</v>
      </c>
      <c r="M7" s="65">
        <v>0.09</v>
      </c>
    </row>
    <row r="8" ht="21" customHeight="1" spans="3:13">
      <c r="C8" s="75" t="s">
        <v>123</v>
      </c>
      <c r="D8" s="75"/>
      <c r="E8" s="75" t="s">
        <v>120</v>
      </c>
      <c r="F8" s="75"/>
      <c r="G8" s="75"/>
      <c r="H8" s="76"/>
      <c r="I8" s="76"/>
      <c r="J8" s="86">
        <f>4553+3545+4553/12</f>
        <v>8477.41666666667</v>
      </c>
      <c r="K8" s="86"/>
      <c r="L8" s="85">
        <v>0.07</v>
      </c>
      <c r="M8" s="65">
        <v>0.07</v>
      </c>
    </row>
    <row r="9" ht="21" customHeight="1" spans="3:13">
      <c r="C9" s="75" t="s">
        <v>124</v>
      </c>
      <c r="D9" s="75"/>
      <c r="E9" s="75" t="s">
        <v>125</v>
      </c>
      <c r="F9" s="75"/>
      <c r="G9" s="75"/>
      <c r="H9" s="76" t="s">
        <v>126</v>
      </c>
      <c r="I9" s="76"/>
      <c r="J9" s="86">
        <f>4553+4553/12</f>
        <v>4932.41666666667</v>
      </c>
      <c r="K9" s="86"/>
      <c r="L9" s="87">
        <v>0.002</v>
      </c>
      <c r="M9" s="65">
        <v>0.002</v>
      </c>
    </row>
    <row r="10" ht="21" customHeight="1" spans="3:13">
      <c r="C10" s="75" t="s">
        <v>127</v>
      </c>
      <c r="D10" s="75"/>
      <c r="E10" s="75" t="s">
        <v>125</v>
      </c>
      <c r="F10" s="75"/>
      <c r="G10" s="75"/>
      <c r="H10" s="76"/>
      <c r="I10" s="76"/>
      <c r="J10" s="86">
        <f>4553+4553/12</f>
        <v>4932.41666666667</v>
      </c>
      <c r="K10" s="86"/>
      <c r="L10" s="87">
        <v>0.005</v>
      </c>
      <c r="M10" s="65">
        <v>0.005</v>
      </c>
    </row>
    <row r="11" ht="21" customHeight="1" spans="3:13">
      <c r="C11" s="75" t="s">
        <v>128</v>
      </c>
      <c r="D11" s="75"/>
      <c r="E11" s="75" t="s">
        <v>125</v>
      </c>
      <c r="F11" s="75"/>
      <c r="G11" s="75"/>
      <c r="H11" s="76"/>
      <c r="I11" s="76"/>
      <c r="J11" s="84">
        <f>4553+4553/12</f>
        <v>4932.41666666667</v>
      </c>
      <c r="K11" s="84"/>
      <c r="L11" s="88">
        <v>0.005</v>
      </c>
      <c r="M11" s="64">
        <v>0.005</v>
      </c>
    </row>
    <row r="12" ht="21" customHeight="1" spans="3:13">
      <c r="C12" s="75" t="s">
        <v>129</v>
      </c>
      <c r="D12" s="75"/>
      <c r="E12" s="75" t="s">
        <v>120</v>
      </c>
      <c r="F12" s="75"/>
      <c r="G12" s="75"/>
      <c r="H12" s="76" t="s">
        <v>121</v>
      </c>
      <c r="I12" s="76"/>
      <c r="J12" s="84">
        <f>4553+3545+4553/12</f>
        <v>8477.41666666667</v>
      </c>
      <c r="K12" s="84"/>
      <c r="L12" s="85">
        <v>0.12</v>
      </c>
      <c r="M12" s="64">
        <v>0.12</v>
      </c>
    </row>
    <row r="13" ht="21" customHeight="1"/>
    <row r="14" s="65" customFormat="1" ht="15" customHeight="1" spans="3:7">
      <c r="C14" s="77" t="s">
        <v>40</v>
      </c>
      <c r="D14" s="77" t="s">
        <v>130</v>
      </c>
      <c r="F14" s="77"/>
      <c r="G14" s="77"/>
    </row>
    <row r="15" s="65" customFormat="1" ht="15" customHeight="1" spans="3:9">
      <c r="C15" s="77" t="s">
        <v>131</v>
      </c>
      <c r="D15" s="65" t="s">
        <v>132</v>
      </c>
      <c r="E15" s="78" t="s">
        <v>133</v>
      </c>
      <c r="F15" s="78"/>
      <c r="G15" s="65">
        <f>15699/10000/12*7</f>
        <v>0.915775</v>
      </c>
      <c r="H15" s="78"/>
      <c r="I15" s="78"/>
    </row>
    <row r="16" s="65" customFormat="1" ht="42" customHeight="1" spans="3:8">
      <c r="C16" s="65" t="s">
        <v>134</v>
      </c>
      <c r="D16" s="65" t="s">
        <v>134</v>
      </c>
      <c r="E16" s="79" t="s">
        <v>135</v>
      </c>
      <c r="F16" s="80"/>
      <c r="G16" s="80"/>
      <c r="H16" s="81">
        <f>764+1860+30888+2016</f>
        <v>35528</v>
      </c>
    </row>
    <row r="17" s="65" customFormat="1" ht="36" customHeight="1"/>
  </sheetData>
  <mergeCells count="32">
    <mergeCell ref="C1:N1"/>
    <mergeCell ref="C6:D6"/>
    <mergeCell ref="E6:G6"/>
    <mergeCell ref="H6:I6"/>
    <mergeCell ref="J6:K6"/>
    <mergeCell ref="C7:D7"/>
    <mergeCell ref="E7:G7"/>
    <mergeCell ref="H7:I7"/>
    <mergeCell ref="J7:K7"/>
    <mergeCell ref="C8:D8"/>
    <mergeCell ref="E8:G8"/>
    <mergeCell ref="H8:I8"/>
    <mergeCell ref="J8:K8"/>
    <mergeCell ref="C9:D9"/>
    <mergeCell ref="E9:G9"/>
    <mergeCell ref="H9:I9"/>
    <mergeCell ref="J9:K9"/>
    <mergeCell ref="C10:D10"/>
    <mergeCell ref="E10:G10"/>
    <mergeCell ref="H10:I10"/>
    <mergeCell ref="J10:K10"/>
    <mergeCell ref="C11:D11"/>
    <mergeCell ref="E11:G11"/>
    <mergeCell ref="H11:I11"/>
    <mergeCell ref="J11:K11"/>
    <mergeCell ref="C12:D12"/>
    <mergeCell ref="E12:G12"/>
    <mergeCell ref="H12:I12"/>
    <mergeCell ref="J12:K12"/>
    <mergeCell ref="E15:F15"/>
    <mergeCell ref="H15:I15"/>
    <mergeCell ref="E16:G1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tabSelected="1" topLeftCell="G1" workbookViewId="0">
      <selection activeCell="T9" sqref="T9"/>
    </sheetView>
  </sheetViews>
  <sheetFormatPr defaultColWidth="9.33333333333333" defaultRowHeight="11.25"/>
  <cols>
    <col min="1" max="1" width="15.6666666666667" customWidth="1"/>
    <col min="2" max="2" width="38.6666666666667" customWidth="1"/>
    <col min="3" max="3" width="6" customWidth="1"/>
    <col min="4" max="4" width="5.5" customWidth="1"/>
    <col min="5" max="5" width="5.66666666666667" customWidth="1"/>
    <col min="6" max="6" width="12" customWidth="1"/>
    <col min="7" max="7" width="29.5" customWidth="1"/>
    <col min="8" max="8" width="15.8333333333333" customWidth="1"/>
    <col min="9" max="9" width="21" customWidth="1"/>
    <col min="10" max="10" width="17.6666666666667" customWidth="1"/>
    <col min="11" max="11" width="35.8333333333333" customWidth="1"/>
    <col min="12" max="12" width="6.16666666666667" customWidth="1"/>
    <col min="13" max="13" width="5.33333333333333" customWidth="1"/>
    <col min="14" max="14" width="5" customWidth="1"/>
    <col min="15" max="15" width="14.8333333333333" customWidth="1"/>
    <col min="16" max="16" width="24.5" customWidth="1"/>
    <col min="17" max="17" width="17.8333333333333" customWidth="1"/>
    <col min="18" max="18" width="26" customWidth="1"/>
    <col min="19" max="19" width="23" customWidth="1"/>
  </cols>
  <sheetData>
    <row r="1" ht="25.5" spans="1:19">
      <c r="A1" s="1" t="s">
        <v>0</v>
      </c>
      <c r="B1" s="1"/>
      <c r="C1" s="1"/>
      <c r="D1" s="1"/>
      <c r="E1" s="1"/>
      <c r="F1" s="1"/>
      <c r="G1" s="1"/>
      <c r="H1" s="1"/>
      <c r="I1" s="1"/>
      <c r="J1" s="1"/>
      <c r="K1" s="1"/>
      <c r="L1" s="1"/>
      <c r="M1" s="1"/>
      <c r="N1" s="1"/>
      <c r="O1" s="1"/>
      <c r="P1" s="1"/>
      <c r="Q1" s="1"/>
      <c r="R1" s="1"/>
      <c r="S1" s="1"/>
    </row>
    <row r="2" ht="14.25" spans="1:19">
      <c r="A2" s="2"/>
      <c r="B2" s="3"/>
      <c r="C2" s="4"/>
      <c r="D2" s="4"/>
      <c r="E2" s="4"/>
      <c r="F2" s="4"/>
      <c r="G2" s="4"/>
      <c r="H2" s="4"/>
      <c r="I2" s="25"/>
      <c r="J2" s="26"/>
      <c r="K2" s="4"/>
      <c r="L2" s="4"/>
      <c r="M2" s="4"/>
      <c r="N2" s="4"/>
      <c r="O2" s="4"/>
      <c r="P2" s="26"/>
      <c r="Q2" s="26"/>
      <c r="R2" s="52" t="s">
        <v>1</v>
      </c>
      <c r="S2" s="2"/>
    </row>
    <row r="3" ht="47" customHeight="1" spans="1:19">
      <c r="A3" s="5" t="s">
        <v>2</v>
      </c>
      <c r="B3" s="5"/>
      <c r="C3" s="5"/>
      <c r="D3" s="5"/>
      <c r="E3" s="5"/>
      <c r="F3" s="5"/>
      <c r="G3" s="5"/>
      <c r="H3" s="5"/>
      <c r="I3" s="5"/>
      <c r="J3" s="27" t="s">
        <v>97</v>
      </c>
      <c r="K3" s="27"/>
      <c r="L3" s="27"/>
      <c r="M3" s="27"/>
      <c r="N3" s="27"/>
      <c r="O3" s="27"/>
      <c r="P3" s="27"/>
      <c r="Q3" s="27"/>
      <c r="R3" s="27"/>
      <c r="S3" s="27"/>
    </row>
    <row r="4" ht="30" customHeight="1" spans="1:19">
      <c r="A4" s="6" t="s">
        <v>3</v>
      </c>
      <c r="B4" s="7" t="s">
        <v>4</v>
      </c>
      <c r="C4" s="8" t="s">
        <v>5</v>
      </c>
      <c r="D4" s="8"/>
      <c r="E4" s="8"/>
      <c r="F4" s="8"/>
      <c r="G4" s="9" t="s">
        <v>6</v>
      </c>
      <c r="H4" s="9" t="s">
        <v>7</v>
      </c>
      <c r="I4" s="28" t="s">
        <v>98</v>
      </c>
      <c r="J4" s="29" t="s">
        <v>71</v>
      </c>
      <c r="K4" s="30" t="s">
        <v>72</v>
      </c>
      <c r="L4" s="31" t="s">
        <v>5</v>
      </c>
      <c r="M4" s="31"/>
      <c r="N4" s="31"/>
      <c r="O4" s="31"/>
      <c r="P4" s="9" t="s">
        <v>6</v>
      </c>
      <c r="Q4" s="9" t="s">
        <v>7</v>
      </c>
      <c r="R4" s="53" t="s">
        <v>8</v>
      </c>
      <c r="S4" s="54" t="s">
        <v>9</v>
      </c>
    </row>
    <row r="5" ht="63" customHeight="1" spans="1:19">
      <c r="A5" s="6"/>
      <c r="B5" s="10"/>
      <c r="C5" s="8" t="s">
        <v>10</v>
      </c>
      <c r="D5" s="8" t="s">
        <v>11</v>
      </c>
      <c r="E5" s="8" t="s">
        <v>12</v>
      </c>
      <c r="F5" s="11" t="s">
        <v>13</v>
      </c>
      <c r="G5" s="12"/>
      <c r="H5" s="12"/>
      <c r="I5" s="32"/>
      <c r="J5" s="33"/>
      <c r="K5" s="30"/>
      <c r="L5" s="31" t="s">
        <v>10</v>
      </c>
      <c r="M5" s="31" t="s">
        <v>11</v>
      </c>
      <c r="N5" s="31" t="s">
        <v>12</v>
      </c>
      <c r="O5" s="34" t="s">
        <v>13</v>
      </c>
      <c r="P5" s="12"/>
      <c r="Q5" s="12"/>
      <c r="R5" s="55"/>
      <c r="S5" s="56"/>
    </row>
    <row r="6" ht="39" customHeight="1" spans="1:19">
      <c r="A6" s="13">
        <v>600685001</v>
      </c>
      <c r="B6" s="14" t="s">
        <v>99</v>
      </c>
      <c r="C6" s="15" t="s">
        <v>15</v>
      </c>
      <c r="D6" s="15"/>
      <c r="E6" s="15"/>
      <c r="F6" s="15"/>
      <c r="G6" s="15"/>
      <c r="H6" s="15"/>
      <c r="I6" s="35"/>
      <c r="J6" s="13">
        <v>600601001</v>
      </c>
      <c r="K6" s="16" t="s">
        <v>14</v>
      </c>
      <c r="L6" s="36" t="s">
        <v>15</v>
      </c>
      <c r="M6" s="37"/>
      <c r="N6" s="37"/>
      <c r="O6" s="37"/>
      <c r="P6" s="37"/>
      <c r="Q6" s="57"/>
      <c r="R6" s="15"/>
      <c r="S6" s="58">
        <v>16.45</v>
      </c>
    </row>
    <row r="7" ht="58.5" spans="1:19">
      <c r="A7" s="13">
        <v>600685001</v>
      </c>
      <c r="B7" s="14" t="s">
        <v>99</v>
      </c>
      <c r="C7" s="16" t="s">
        <v>100</v>
      </c>
      <c r="D7" s="16" t="s">
        <v>101</v>
      </c>
      <c r="E7" s="16" t="s">
        <v>18</v>
      </c>
      <c r="F7" s="17"/>
      <c r="G7" s="18"/>
      <c r="H7" s="18"/>
      <c r="I7" s="38"/>
      <c r="J7" s="13">
        <v>600601001</v>
      </c>
      <c r="K7" s="16" t="s">
        <v>14</v>
      </c>
      <c r="L7" s="16" t="s">
        <v>100</v>
      </c>
      <c r="M7" s="16" t="s">
        <v>101</v>
      </c>
      <c r="N7" s="16" t="s">
        <v>18</v>
      </c>
      <c r="O7" s="17" t="s">
        <v>136</v>
      </c>
      <c r="P7" s="18" t="s">
        <v>137</v>
      </c>
      <c r="Q7" s="18" t="s">
        <v>138</v>
      </c>
      <c r="R7" s="38"/>
      <c r="S7" s="59">
        <v>16.45</v>
      </c>
    </row>
    <row r="8" ht="39" customHeight="1" spans="1:19">
      <c r="A8" s="13">
        <v>600601001</v>
      </c>
      <c r="B8" s="16" t="s">
        <v>14</v>
      </c>
      <c r="C8" s="15" t="s">
        <v>15</v>
      </c>
      <c r="D8" s="15"/>
      <c r="E8" s="15"/>
      <c r="F8" s="15"/>
      <c r="G8" s="15"/>
      <c r="H8" s="15"/>
      <c r="I8" s="39">
        <v>16.45</v>
      </c>
      <c r="J8" s="13">
        <v>600685001</v>
      </c>
      <c r="K8" s="14" t="s">
        <v>99</v>
      </c>
      <c r="L8" s="40" t="s">
        <v>15</v>
      </c>
      <c r="M8" s="41"/>
      <c r="N8" s="41"/>
      <c r="O8" s="41"/>
      <c r="P8" s="41"/>
      <c r="Q8" s="60"/>
      <c r="R8" s="38"/>
      <c r="S8" s="59">
        <v>-16.45</v>
      </c>
    </row>
    <row r="9" ht="58.5" spans="1:19">
      <c r="A9" s="13">
        <v>600601001</v>
      </c>
      <c r="B9" s="16" t="s">
        <v>14</v>
      </c>
      <c r="C9" s="16" t="s">
        <v>16</v>
      </c>
      <c r="D9" s="16" t="s">
        <v>17</v>
      </c>
      <c r="E9" s="16" t="s">
        <v>18</v>
      </c>
      <c r="F9" s="19" t="s">
        <v>139</v>
      </c>
      <c r="G9" s="19" t="s">
        <v>140</v>
      </c>
      <c r="H9" s="18" t="s">
        <v>138</v>
      </c>
      <c r="I9" s="39">
        <v>16.45</v>
      </c>
      <c r="J9" s="13">
        <v>600685001</v>
      </c>
      <c r="K9" s="14" t="s">
        <v>99</v>
      </c>
      <c r="L9" s="16" t="s">
        <v>16</v>
      </c>
      <c r="M9" s="16" t="s">
        <v>17</v>
      </c>
      <c r="N9" s="16" t="s">
        <v>18</v>
      </c>
      <c r="O9" s="17" t="s">
        <v>136</v>
      </c>
      <c r="P9" s="18" t="s">
        <v>137</v>
      </c>
      <c r="Q9" s="18" t="s">
        <v>138</v>
      </c>
      <c r="R9" s="38"/>
      <c r="S9" s="61">
        <v>-16.45</v>
      </c>
    </row>
    <row r="10" ht="30" customHeight="1" spans="1:19">
      <c r="A10" s="20"/>
      <c r="B10" s="21"/>
      <c r="C10" s="22"/>
      <c r="D10" s="22"/>
      <c r="E10" s="22"/>
      <c r="F10" s="22"/>
      <c r="G10" s="22"/>
      <c r="H10" s="22"/>
      <c r="I10" s="42"/>
      <c r="J10" s="43"/>
      <c r="K10" s="44"/>
      <c r="L10" s="45"/>
      <c r="M10" s="46"/>
      <c r="N10" s="46"/>
      <c r="O10" s="47"/>
      <c r="P10" s="18"/>
      <c r="Q10" s="22"/>
      <c r="R10" s="47"/>
      <c r="S10" s="62"/>
    </row>
    <row r="11" ht="31" customHeight="1" spans="1:19">
      <c r="A11" s="20"/>
      <c r="B11" s="21"/>
      <c r="C11" s="22"/>
      <c r="D11" s="22"/>
      <c r="E11" s="22"/>
      <c r="F11" s="22"/>
      <c r="G11" s="22"/>
      <c r="H11" s="17"/>
      <c r="I11" s="42"/>
      <c r="J11" s="43"/>
      <c r="K11" s="44"/>
      <c r="L11" s="45"/>
      <c r="M11" s="46"/>
      <c r="N11" s="46"/>
      <c r="O11" s="47"/>
      <c r="P11" s="18"/>
      <c r="Q11" s="17"/>
      <c r="R11" s="47"/>
      <c r="S11" s="62"/>
    </row>
    <row r="12" ht="32" customHeight="1" spans="1:19">
      <c r="A12" s="20"/>
      <c r="B12" s="21"/>
      <c r="C12" s="22"/>
      <c r="D12" s="22"/>
      <c r="E12" s="22"/>
      <c r="F12" s="22"/>
      <c r="G12" s="22"/>
      <c r="H12" s="22"/>
      <c r="I12" s="42"/>
      <c r="J12" s="43"/>
      <c r="K12" s="44"/>
      <c r="L12" s="45"/>
      <c r="M12" s="46"/>
      <c r="N12" s="46"/>
      <c r="O12" s="47"/>
      <c r="P12" s="18"/>
      <c r="Q12" s="22"/>
      <c r="R12" s="47"/>
      <c r="S12" s="62"/>
    </row>
    <row r="13" ht="28" customHeight="1" spans="1:19">
      <c r="A13" s="20"/>
      <c r="B13" s="21"/>
      <c r="C13" s="22"/>
      <c r="D13" s="22"/>
      <c r="E13" s="22"/>
      <c r="F13" s="22"/>
      <c r="G13" s="22"/>
      <c r="H13" s="22"/>
      <c r="I13" s="42"/>
      <c r="J13" s="43"/>
      <c r="K13" s="44"/>
      <c r="L13" s="45"/>
      <c r="M13" s="46"/>
      <c r="N13" s="46"/>
      <c r="O13" s="47"/>
      <c r="P13" s="48"/>
      <c r="Q13" s="47"/>
      <c r="R13" s="47"/>
      <c r="S13" s="62"/>
    </row>
    <row r="14" ht="33" customHeight="1" spans="1:19">
      <c r="A14" s="20"/>
      <c r="B14" s="21"/>
      <c r="C14" s="22"/>
      <c r="D14" s="22"/>
      <c r="E14" s="22"/>
      <c r="F14" s="22"/>
      <c r="G14" s="22"/>
      <c r="H14" s="22"/>
      <c r="I14" s="42"/>
      <c r="J14" s="43"/>
      <c r="K14" s="44"/>
      <c r="L14" s="45"/>
      <c r="M14" s="46"/>
      <c r="N14" s="46"/>
      <c r="O14" s="22"/>
      <c r="P14" s="18"/>
      <c r="Q14" s="18"/>
      <c r="R14" s="47"/>
      <c r="S14" s="62"/>
    </row>
    <row r="15" ht="28" customHeight="1" spans="1:19">
      <c r="A15" s="20"/>
      <c r="B15" s="21"/>
      <c r="C15" s="22"/>
      <c r="D15" s="22"/>
      <c r="E15" s="22"/>
      <c r="F15" s="22"/>
      <c r="G15" s="22"/>
      <c r="H15" s="22"/>
      <c r="I15" s="42"/>
      <c r="J15" s="43"/>
      <c r="K15" s="44"/>
      <c r="L15" s="45"/>
      <c r="M15" s="46"/>
      <c r="N15" s="46"/>
      <c r="O15" s="22"/>
      <c r="P15" s="18"/>
      <c r="Q15" s="18"/>
      <c r="R15" s="47"/>
      <c r="S15" s="62"/>
    </row>
    <row r="16" ht="28" customHeight="1" spans="1:19">
      <c r="A16" s="20"/>
      <c r="B16" s="21"/>
      <c r="C16" s="22"/>
      <c r="D16" s="22"/>
      <c r="E16" s="22"/>
      <c r="F16" s="22"/>
      <c r="G16" s="22"/>
      <c r="H16" s="22"/>
      <c r="I16" s="42"/>
      <c r="J16" s="43"/>
      <c r="K16" s="44"/>
      <c r="L16" s="45"/>
      <c r="M16" s="46"/>
      <c r="N16" s="46"/>
      <c r="O16" s="22"/>
      <c r="P16" s="18"/>
      <c r="Q16" s="18"/>
      <c r="R16" s="47"/>
      <c r="S16" s="62"/>
    </row>
    <row r="17" ht="29" customHeight="1" spans="1:19">
      <c r="A17" s="20"/>
      <c r="B17" s="21"/>
      <c r="C17" s="22"/>
      <c r="D17" s="22"/>
      <c r="E17" s="22"/>
      <c r="F17" s="22"/>
      <c r="G17" s="22"/>
      <c r="H17" s="17"/>
      <c r="I17" s="42"/>
      <c r="J17" s="43"/>
      <c r="K17" s="44"/>
      <c r="L17" s="45"/>
      <c r="M17" s="46"/>
      <c r="N17" s="46"/>
      <c r="O17" s="22"/>
      <c r="P17" s="18"/>
      <c r="Q17" s="19"/>
      <c r="R17" s="47"/>
      <c r="S17" s="62"/>
    </row>
    <row r="18" ht="28" customHeight="1" spans="1:19">
      <c r="A18" s="20"/>
      <c r="B18" s="21"/>
      <c r="C18" s="22"/>
      <c r="D18" s="22"/>
      <c r="E18" s="22"/>
      <c r="F18" s="22"/>
      <c r="G18" s="22"/>
      <c r="H18" s="22"/>
      <c r="I18" s="42"/>
      <c r="J18" s="43"/>
      <c r="K18" s="44"/>
      <c r="L18" s="45"/>
      <c r="M18" s="46"/>
      <c r="N18" s="46"/>
      <c r="O18" s="22"/>
      <c r="P18" s="22"/>
      <c r="Q18" s="22"/>
      <c r="R18" s="47"/>
      <c r="S18" s="62"/>
    </row>
    <row r="19" ht="28" customHeight="1" spans="1:19">
      <c r="A19" s="20"/>
      <c r="B19" s="21"/>
      <c r="C19" s="22"/>
      <c r="D19" s="22"/>
      <c r="E19" s="22"/>
      <c r="F19" s="22"/>
      <c r="G19" s="22"/>
      <c r="H19" s="22"/>
      <c r="I19" s="42"/>
      <c r="J19" s="43"/>
      <c r="K19" s="44"/>
      <c r="L19" s="45"/>
      <c r="M19" s="46"/>
      <c r="N19" s="46"/>
      <c r="O19" s="49"/>
      <c r="P19" s="50"/>
      <c r="Q19" s="63"/>
      <c r="R19" s="47"/>
      <c r="S19" s="62"/>
    </row>
    <row r="20" ht="30" customHeight="1" spans="1:19">
      <c r="A20" s="20"/>
      <c r="B20" s="21"/>
      <c r="C20" s="22"/>
      <c r="D20" s="22"/>
      <c r="E20" s="22"/>
      <c r="F20" s="22"/>
      <c r="G20" s="22"/>
      <c r="H20" s="23"/>
      <c r="I20" s="42"/>
      <c r="J20" s="43"/>
      <c r="K20" s="44"/>
      <c r="L20" s="45"/>
      <c r="M20" s="46"/>
      <c r="N20" s="46"/>
      <c r="O20" s="47"/>
      <c r="P20" s="47"/>
      <c r="Q20" s="48"/>
      <c r="R20" s="47"/>
      <c r="S20" s="62"/>
    </row>
    <row r="21" ht="30" customHeight="1" spans="1:19">
      <c r="A21" s="20"/>
      <c r="B21" s="21"/>
      <c r="C21" s="22"/>
      <c r="D21" s="22"/>
      <c r="E21" s="22"/>
      <c r="F21" s="22"/>
      <c r="G21" s="22"/>
      <c r="H21" s="23"/>
      <c r="I21" s="42"/>
      <c r="J21" s="43"/>
      <c r="K21" s="44"/>
      <c r="L21" s="45"/>
      <c r="M21" s="46"/>
      <c r="N21" s="46"/>
      <c r="O21" s="47"/>
      <c r="P21" s="47"/>
      <c r="Q21" s="47"/>
      <c r="R21" s="47"/>
      <c r="S21" s="62"/>
    </row>
    <row r="22" ht="30" customHeight="1" spans="1:19">
      <c r="A22" s="20"/>
      <c r="B22" s="21"/>
      <c r="C22" s="22"/>
      <c r="D22" s="22"/>
      <c r="E22" s="22"/>
      <c r="F22" s="22"/>
      <c r="G22" s="24"/>
      <c r="H22" s="24"/>
      <c r="I22" s="51"/>
      <c r="J22" s="43"/>
      <c r="K22" s="44"/>
      <c r="L22" s="45"/>
      <c r="M22" s="46"/>
      <c r="N22" s="46"/>
      <c r="O22" s="22"/>
      <c r="P22" s="24"/>
      <c r="Q22" s="24"/>
      <c r="R22" s="47"/>
      <c r="S22" s="62"/>
    </row>
  </sheetData>
  <mergeCells count="20">
    <mergeCell ref="A1:S1"/>
    <mergeCell ref="A3:I3"/>
    <mergeCell ref="J3:S3"/>
    <mergeCell ref="C4:F4"/>
    <mergeCell ref="L4:O4"/>
    <mergeCell ref="C6:H6"/>
    <mergeCell ref="L6:Q6"/>
    <mergeCell ref="C8:H8"/>
    <mergeCell ref="L8:Q8"/>
    <mergeCell ref="A4:A5"/>
    <mergeCell ref="B4:B5"/>
    <mergeCell ref="G4:G5"/>
    <mergeCell ref="H4:H5"/>
    <mergeCell ref="I4:I5"/>
    <mergeCell ref="J4:J5"/>
    <mergeCell ref="K4:K5"/>
    <mergeCell ref="P4:P5"/>
    <mergeCell ref="Q4:Q5"/>
    <mergeCell ref="R4:R5"/>
    <mergeCell ref="S4:S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划出单位-扶贫办  (2)</vt:lpstr>
      <vt:lpstr>封面</vt:lpstr>
      <vt:lpstr>人员情况表</vt:lpstr>
      <vt:lpstr>划出单位-扶贫办 </vt:lpstr>
      <vt:lpstr>2018年11月工资表 </vt:lpstr>
      <vt:lpstr>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2014-08-06T10:28:00Z</dcterms:created>
  <cp:lastPrinted>2019-04-10T14:35:00Z</cp:lastPrinted>
  <dcterms:modified xsi:type="dcterms:W3CDTF">2019-04-23T04:30:09Z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2052-11.1.0.8642</vt:lpwstr>
  </property>
  <property fmtid="{D5CDD505-2E9C-101B-9397-08002B2CF9AE}" pid="4" name="KSOReadingLayout">
    <vt:bool>false</vt:bool>
  </property>
</Properties>
</file>