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0605" yWindow="195" windowWidth="3300" windowHeight="6075" tabRatio="752" activeTab="1"/>
  </bookViews>
  <sheets>
    <sheet name="封面" sheetId="2" r:id="rId1"/>
    <sheet name="目录" sheetId="3" r:id="rId2"/>
    <sheet name="01" sheetId="12" r:id="rId3"/>
    <sheet name="02" sheetId="28" r:id="rId4"/>
    <sheet name="03" sheetId="30" r:id="rId5"/>
    <sheet name="04-1" sheetId="20" r:id="rId6"/>
    <sheet name="04-2" sheetId="33" r:id="rId7"/>
    <sheet name="04-3" sheetId="46" r:id="rId8"/>
    <sheet name="05-1" sheetId="14" r:id="rId9"/>
    <sheet name="05-2" sheetId="42" r:id="rId10"/>
    <sheet name="05-3" sheetId="47" r:id="rId11"/>
    <sheet name="06-1" sheetId="15" r:id="rId12"/>
    <sheet name="06-2 " sheetId="43" r:id="rId13"/>
    <sheet name="06-3" sheetId="48" r:id="rId14"/>
    <sheet name="07" sheetId="16" r:id="rId15"/>
    <sheet name="08" sheetId="17" r:id="rId16"/>
    <sheet name="09-1" sheetId="18" r:id="rId17"/>
    <sheet name="09-2" sheetId="44" r:id="rId18"/>
    <sheet name="09-3" sheetId="49" r:id="rId19"/>
    <sheet name="10-1" sheetId="19" r:id="rId20"/>
    <sheet name="10-2" sheetId="45" r:id="rId21"/>
    <sheet name="10-3" sheetId="50" r:id="rId22"/>
    <sheet name="11" sheetId="21" r:id="rId23"/>
    <sheet name="12" sheetId="22" r:id="rId24"/>
    <sheet name="13" sheetId="23" r:id="rId25"/>
    <sheet name="14" sheetId="24" r:id="rId26"/>
    <sheet name="15" sheetId="25" r:id="rId27"/>
    <sheet name="16" sheetId="51" r:id="rId28"/>
  </sheets>
  <definedNames>
    <definedName name="_xlnm.Print_Area" localSheetId="2">'01'!$A$1:$AD$32</definedName>
    <definedName name="_xlnm.Print_Area" localSheetId="3">'02'!$A$1:$J$31</definedName>
    <definedName name="_xlnm.Print_Area" localSheetId="4">'03'!$A$1:$L$28</definedName>
    <definedName name="_xlnm.Print_Area" localSheetId="5">'04-1'!$A$1:$D$97</definedName>
    <definedName name="_xlnm.Print_Area" localSheetId="8">'05-1'!$A$1:$G$32</definedName>
    <definedName name="_xlnm.Print_Area" localSheetId="11">'06-1'!$A$1:$T$236</definedName>
    <definedName name="_xlnm.Print_Area" localSheetId="14">'07'!$A$1:$Z$30</definedName>
    <definedName name="_xlnm.Print_Area" localSheetId="15">'08'!$A$1:$M$23</definedName>
    <definedName name="_xlnm.Print_Area" localSheetId="16">'09-1'!$A$1:$L$40</definedName>
    <definedName name="_xlnm.Print_Area" localSheetId="19">'10-1'!$A$1:$O$22</definedName>
    <definedName name="_xlnm.Print_Area" localSheetId="22">'11'!$A$1:$Z$20</definedName>
    <definedName name="_xlnm.Print_Area" localSheetId="23">'12'!$A$1:$J$53</definedName>
    <definedName name="_xlnm.Print_Area" localSheetId="24">'13'!$A$1:$E$32</definedName>
    <definedName name="_xlnm.Print_Area" localSheetId="25">'14'!$A$1:$E$19</definedName>
    <definedName name="_xlnm.Print_Area" localSheetId="26">'15'!$A$1:$E$11</definedName>
    <definedName name="_xlnm.Print_Area" localSheetId="27">'16'!$A$1:$I$20</definedName>
    <definedName name="_xlnm.Print_Area" localSheetId="1">目录!$A$1:$D$28</definedName>
    <definedName name="_xlnm.Print_Titles" localSheetId="2">'01'!$1:$5</definedName>
    <definedName name="_xlnm.Print_Titles" localSheetId="3">'02'!$1:$5</definedName>
    <definedName name="_xlnm.Print_Titles" localSheetId="4">'03'!$1:$4</definedName>
    <definedName name="_xlnm.Print_Titles" localSheetId="5">'04-1'!$4:$4</definedName>
    <definedName name="_xlnm.Print_Titles" localSheetId="8">'05-1'!$1:$6</definedName>
    <definedName name="_xlnm.Print_Titles" localSheetId="11">'06-1'!$4:$5</definedName>
    <definedName name="_xlnm.Print_Titles" localSheetId="12">'06-2 '!$4:$5</definedName>
    <definedName name="_xlnm.Print_Titles" localSheetId="13">'06-3'!$4:$5</definedName>
    <definedName name="_xlnm.Print_Titles" localSheetId="14">'07'!$1:$4</definedName>
    <definedName name="_xlnm.Print_Titles" localSheetId="15">'08'!$1:$4</definedName>
    <definedName name="_xlnm.Print_Titles" localSheetId="16">'09-1'!$4:$5</definedName>
    <definedName name="_xlnm.Print_Titles" localSheetId="19">'10-1'!$4:$4</definedName>
    <definedName name="_xlnm.Print_Titles" localSheetId="23">'12'!$4:$4</definedName>
    <definedName name="_xlnm.Print_Titles" localSheetId="24">'13'!$4:$4</definedName>
    <definedName name="_xlnm.Print_Titles" localSheetId="25">'14'!$1:$4</definedName>
  </definedNames>
  <calcPr calcId="144525"/>
</workbook>
</file>

<file path=xl/calcChain.xml><?xml version="1.0" encoding="utf-8"?>
<calcChain xmlns="http://schemas.openxmlformats.org/spreadsheetml/2006/main">
  <c r="E11" i="25" l="1"/>
  <c r="E10" i="25"/>
  <c r="E9" i="25"/>
  <c r="E8" i="25"/>
  <c r="E7" i="25"/>
  <c r="E6" i="25"/>
  <c r="D5" i="25"/>
  <c r="C5" i="25"/>
  <c r="B5" i="25"/>
  <c r="E5" i="25" s="1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E5" i="24"/>
  <c r="D5" i="24"/>
  <c r="C5" i="24"/>
  <c r="B5" i="24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D8" i="23"/>
  <c r="C8" i="23"/>
  <c r="E8" i="23" s="1"/>
  <c r="B8" i="23"/>
  <c r="D7" i="23"/>
  <c r="C7" i="23"/>
  <c r="E7" i="23" s="1"/>
  <c r="B7" i="23"/>
  <c r="D6" i="23"/>
  <c r="C6" i="23"/>
  <c r="E6" i="23" s="1"/>
  <c r="B6" i="23"/>
  <c r="D5" i="23"/>
  <c r="C5" i="23"/>
  <c r="E5" i="23" s="1"/>
  <c r="B5" i="23"/>
  <c r="I7" i="28" l="1"/>
  <c r="I8" i="28"/>
  <c r="I9" i="28"/>
  <c r="I10" i="28"/>
  <c r="I11" i="28"/>
  <c r="I12" i="28"/>
  <c r="I13" i="28"/>
  <c r="I14" i="28"/>
  <c r="I15" i="28"/>
  <c r="I16" i="28"/>
  <c r="I17" i="28"/>
  <c r="I18" i="28"/>
  <c r="I19" i="28"/>
  <c r="I21" i="28"/>
  <c r="I22" i="28"/>
  <c r="I23" i="28"/>
  <c r="I24" i="28"/>
  <c r="I26" i="28"/>
  <c r="I28" i="28"/>
  <c r="I30" i="28"/>
  <c r="I6" i="28"/>
  <c r="C20" i="51" l="1"/>
  <c r="C19" i="51"/>
  <c r="C18" i="51" s="1"/>
  <c r="I18" i="51"/>
  <c r="H18" i="51"/>
  <c r="G18" i="51"/>
  <c r="F18" i="51"/>
  <c r="E18" i="51"/>
  <c r="D18" i="51"/>
  <c r="B18" i="51"/>
  <c r="C17" i="51"/>
  <c r="C16" i="51"/>
  <c r="I15" i="51"/>
  <c r="H15" i="51"/>
  <c r="G15" i="51"/>
  <c r="F15" i="51"/>
  <c r="E15" i="51"/>
  <c r="D15" i="51"/>
  <c r="C15" i="51"/>
  <c r="B15" i="51"/>
  <c r="C14" i="51"/>
  <c r="C13" i="51"/>
  <c r="C12" i="51" s="1"/>
  <c r="I12" i="51"/>
  <c r="H12" i="51"/>
  <c r="G12" i="51"/>
  <c r="F12" i="51"/>
  <c r="E12" i="51"/>
  <c r="D12" i="51"/>
  <c r="B12" i="51"/>
  <c r="C11" i="51"/>
  <c r="B11" i="51"/>
  <c r="C10" i="51"/>
  <c r="B10" i="51"/>
  <c r="I9" i="51"/>
  <c r="H9" i="51"/>
  <c r="G9" i="51"/>
  <c r="F9" i="51"/>
  <c r="E9" i="51"/>
  <c r="D9" i="51"/>
  <c r="C9" i="51"/>
  <c r="B9" i="51"/>
  <c r="C8" i="51"/>
  <c r="C7" i="51"/>
  <c r="I6" i="51"/>
  <c r="H6" i="51"/>
  <c r="G6" i="51"/>
  <c r="F6" i="51"/>
  <c r="E6" i="51"/>
  <c r="D6" i="51"/>
  <c r="C6" i="51"/>
  <c r="B6" i="51"/>
  <c r="O5" i="19"/>
  <c r="O6" i="19"/>
  <c r="O7" i="19"/>
  <c r="O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J22" i="19"/>
  <c r="K22" i="19"/>
  <c r="L22" i="19"/>
  <c r="M22" i="19"/>
  <c r="I22" i="19"/>
  <c r="C40" i="49"/>
  <c r="D40" i="49"/>
  <c r="E40" i="49"/>
  <c r="F40" i="49"/>
  <c r="G40" i="49"/>
  <c r="H40" i="49"/>
  <c r="I40" i="49"/>
  <c r="J40" i="49"/>
  <c r="K40" i="49"/>
  <c r="L40" i="49"/>
  <c r="B40" i="49"/>
  <c r="K16" i="49"/>
  <c r="K20" i="49"/>
  <c r="K24" i="49"/>
  <c r="K28" i="49"/>
  <c r="K32" i="49"/>
  <c r="K36" i="49"/>
  <c r="C16" i="49"/>
  <c r="C17" i="49"/>
  <c r="K17" i="49" s="1"/>
  <c r="C18" i="49"/>
  <c r="K18" i="49" s="1"/>
  <c r="C19" i="49"/>
  <c r="K19" i="49" s="1"/>
  <c r="C20" i="49"/>
  <c r="C21" i="49"/>
  <c r="K21" i="49" s="1"/>
  <c r="C22" i="49"/>
  <c r="K22" i="49" s="1"/>
  <c r="C23" i="49"/>
  <c r="K23" i="49" s="1"/>
  <c r="C24" i="49"/>
  <c r="C25" i="49"/>
  <c r="K25" i="49" s="1"/>
  <c r="C26" i="49"/>
  <c r="K26" i="49" s="1"/>
  <c r="C27" i="49"/>
  <c r="K27" i="49" s="1"/>
  <c r="C28" i="49"/>
  <c r="C29" i="49"/>
  <c r="K29" i="49" s="1"/>
  <c r="C30" i="49"/>
  <c r="K30" i="49" s="1"/>
  <c r="C31" i="49"/>
  <c r="K31" i="49" s="1"/>
  <c r="C32" i="49"/>
  <c r="C33" i="49"/>
  <c r="K33" i="49" s="1"/>
  <c r="C34" i="49"/>
  <c r="K34" i="49" s="1"/>
  <c r="C35" i="49"/>
  <c r="K35" i="49" s="1"/>
  <c r="C36" i="49"/>
  <c r="E15" i="49"/>
  <c r="F15" i="49"/>
  <c r="C15" i="49" s="1"/>
  <c r="K15" i="49" s="1"/>
  <c r="G15" i="49"/>
  <c r="H15" i="49"/>
  <c r="I15" i="49"/>
  <c r="J15" i="49"/>
  <c r="D15" i="49"/>
  <c r="K7" i="49"/>
  <c r="K6" i="49"/>
  <c r="Q30" i="16"/>
  <c r="Q17" i="16"/>
  <c r="Q18" i="16"/>
  <c r="Q19" i="16"/>
  <c r="Q24" i="16"/>
  <c r="Q25" i="16"/>
  <c r="Q9" i="16"/>
  <c r="Q10" i="16"/>
  <c r="Q13" i="16"/>
  <c r="Q14" i="16"/>
  <c r="Q15" i="16"/>
  <c r="Q16" i="16"/>
  <c r="P9" i="16"/>
  <c r="P10" i="16"/>
  <c r="P13" i="16"/>
  <c r="P14" i="16"/>
  <c r="P15" i="16"/>
  <c r="P16" i="16"/>
  <c r="O9" i="16"/>
  <c r="O13" i="16"/>
  <c r="O14" i="16"/>
  <c r="O16" i="16"/>
  <c r="D24" i="16"/>
  <c r="D23" i="16"/>
  <c r="D7" i="16"/>
  <c r="D6" i="16"/>
  <c r="C6" i="16"/>
  <c r="B6" i="16"/>
  <c r="Y16" i="16"/>
  <c r="Z30" i="16" l="1"/>
  <c r="Z16" i="16"/>
  <c r="X16" i="16"/>
  <c r="M16" i="16"/>
  <c r="M30" i="16" s="1"/>
  <c r="L16" i="16"/>
  <c r="K16" i="16"/>
  <c r="G22" i="47"/>
  <c r="B22" i="47"/>
  <c r="G7" i="47"/>
  <c r="B7" i="47"/>
  <c r="B30" i="47" s="1"/>
  <c r="D97" i="46"/>
  <c r="B97" i="46"/>
  <c r="O7" i="30"/>
  <c r="O8" i="30"/>
  <c r="O9" i="30"/>
  <c r="O10" i="30"/>
  <c r="O11" i="30"/>
  <c r="O12" i="30"/>
  <c r="O13" i="30"/>
  <c r="O14" i="30"/>
  <c r="O15" i="30"/>
  <c r="O16" i="30"/>
  <c r="O17" i="30"/>
  <c r="O18" i="30"/>
  <c r="O19" i="30"/>
  <c r="O20" i="30"/>
  <c r="O21" i="30"/>
  <c r="O22" i="30"/>
  <c r="O23" i="30"/>
  <c r="O24" i="30"/>
  <c r="O25" i="30"/>
  <c r="O26" i="30"/>
  <c r="O27" i="30"/>
  <c r="O28" i="30"/>
  <c r="O6" i="30"/>
  <c r="N25" i="30"/>
  <c r="N28" i="30"/>
  <c r="R28" i="30"/>
  <c r="C27" i="28"/>
  <c r="C7" i="28"/>
  <c r="C8" i="28"/>
  <c r="C9" i="28"/>
  <c r="C10" i="28"/>
  <c r="C11" i="28"/>
  <c r="C12" i="28"/>
  <c r="C13" i="28"/>
  <c r="C14" i="28"/>
  <c r="C15" i="28"/>
  <c r="C16" i="28"/>
  <c r="C17" i="28"/>
  <c r="C18" i="28"/>
  <c r="C19" i="28"/>
  <c r="C21" i="28"/>
  <c r="C22" i="28"/>
  <c r="C23" i="28"/>
  <c r="C24" i="28"/>
  <c r="C26" i="28"/>
  <c r="C28" i="28"/>
  <c r="C29" i="28"/>
  <c r="C30" i="28"/>
  <c r="C6" i="28"/>
  <c r="K7" i="28"/>
  <c r="K8" i="28"/>
  <c r="K9" i="28"/>
  <c r="K10" i="28"/>
  <c r="K11" i="28"/>
  <c r="K12" i="28"/>
  <c r="K13" i="28"/>
  <c r="K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6" i="28"/>
  <c r="N30" i="28"/>
  <c r="B7" i="28"/>
  <c r="B8" i="28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25" i="28"/>
  <c r="B26" i="28"/>
  <c r="B27" i="28"/>
  <c r="B28" i="28"/>
  <c r="B29" i="28"/>
  <c r="B6" i="28"/>
  <c r="H21" i="28"/>
  <c r="H6" i="28"/>
  <c r="H30" i="28" s="1"/>
  <c r="U7" i="12"/>
  <c r="U8" i="12"/>
  <c r="U9" i="12"/>
  <c r="U10" i="12"/>
  <c r="U11" i="12"/>
  <c r="U12" i="12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6" i="12"/>
  <c r="T7" i="12"/>
  <c r="T8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6" i="12"/>
  <c r="S7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6" i="12"/>
  <c r="O21" i="12"/>
  <c r="O32" i="12" s="1"/>
  <c r="O6" i="12"/>
  <c r="AD32" i="12"/>
  <c r="AC32" i="12"/>
  <c r="AB32" i="12"/>
  <c r="Q29" i="12"/>
  <c r="Q26" i="12"/>
  <c r="Q25" i="12"/>
  <c r="Q24" i="12"/>
  <c r="Q23" i="12"/>
  <c r="Q22" i="12"/>
  <c r="P21" i="12"/>
  <c r="N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P6" i="12"/>
  <c r="P32" i="12" s="1"/>
  <c r="N6" i="12"/>
  <c r="N32" i="12" s="1"/>
  <c r="Q6" i="12" l="1"/>
  <c r="Q21" i="12"/>
  <c r="Q32" i="12"/>
  <c r="C22" i="19"/>
  <c r="D22" i="19"/>
  <c r="E22" i="19"/>
  <c r="F22" i="19"/>
  <c r="G22" i="19"/>
  <c r="B22" i="19"/>
  <c r="O22" i="45"/>
  <c r="K22" i="45"/>
  <c r="I22" i="45"/>
  <c r="G22" i="45"/>
  <c r="E22" i="45"/>
  <c r="B22" i="45"/>
  <c r="K40" i="44"/>
  <c r="L40" i="44"/>
  <c r="C40" i="44"/>
  <c r="D40" i="44"/>
  <c r="E40" i="44"/>
  <c r="F40" i="44"/>
  <c r="G40" i="44"/>
  <c r="H40" i="44"/>
  <c r="I40" i="44"/>
  <c r="J40" i="44"/>
  <c r="B40" i="44"/>
  <c r="B15" i="44"/>
  <c r="K15" i="44" s="1"/>
  <c r="K7" i="44"/>
  <c r="K8" i="44"/>
  <c r="K9" i="44"/>
  <c r="K10" i="44"/>
  <c r="K11" i="44"/>
  <c r="K12" i="44"/>
  <c r="K13" i="44"/>
  <c r="K14" i="44"/>
  <c r="K16" i="44"/>
  <c r="K17" i="44"/>
  <c r="K18" i="44"/>
  <c r="K19" i="44"/>
  <c r="K20" i="44"/>
  <c r="K21" i="44"/>
  <c r="K22" i="44"/>
  <c r="K23" i="44"/>
  <c r="K24" i="44"/>
  <c r="K25" i="44"/>
  <c r="K26" i="44"/>
  <c r="K27" i="44"/>
  <c r="K28" i="44"/>
  <c r="K29" i="44"/>
  <c r="K30" i="44"/>
  <c r="K31" i="44"/>
  <c r="K32" i="44"/>
  <c r="K33" i="44"/>
  <c r="K34" i="44"/>
  <c r="K35" i="44"/>
  <c r="K36" i="44"/>
  <c r="K37" i="44"/>
  <c r="K38" i="44"/>
  <c r="K39" i="44"/>
  <c r="K6" i="44"/>
  <c r="C15" i="44"/>
  <c r="E15" i="44"/>
  <c r="F15" i="44"/>
  <c r="G15" i="44"/>
  <c r="H15" i="44"/>
  <c r="I15" i="44"/>
  <c r="J15" i="44"/>
  <c r="D15" i="44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6" i="18"/>
  <c r="E40" i="18"/>
  <c r="F40" i="18"/>
  <c r="G40" i="18"/>
  <c r="H40" i="18"/>
  <c r="E15" i="18"/>
  <c r="F15" i="18"/>
  <c r="G15" i="18"/>
  <c r="H15" i="18"/>
  <c r="I15" i="18"/>
  <c r="J15" i="18"/>
  <c r="D15" i="18"/>
  <c r="D40" i="18" s="1"/>
  <c r="C35" i="18"/>
  <c r="C36" i="18"/>
  <c r="C38" i="18"/>
  <c r="C39" i="18"/>
  <c r="E37" i="18"/>
  <c r="F37" i="18"/>
  <c r="G37" i="18"/>
  <c r="H37" i="18"/>
  <c r="I37" i="18"/>
  <c r="C37" i="18" s="1"/>
  <c r="J37" i="18"/>
  <c r="D37" i="18"/>
  <c r="B11" i="18"/>
  <c r="B8" i="18"/>
  <c r="B31" i="18"/>
  <c r="C9" i="18"/>
  <c r="C10" i="18"/>
  <c r="C12" i="18"/>
  <c r="C14" i="18"/>
  <c r="C16" i="18"/>
  <c r="C17" i="18"/>
  <c r="C18" i="18"/>
  <c r="C19" i="18"/>
  <c r="C27" i="18"/>
  <c r="C28" i="18"/>
  <c r="C29" i="18"/>
  <c r="C30" i="18"/>
  <c r="C32" i="18"/>
  <c r="C33" i="18"/>
  <c r="C34" i="18"/>
  <c r="E31" i="18"/>
  <c r="F31" i="18"/>
  <c r="G31" i="18"/>
  <c r="H31" i="18"/>
  <c r="I31" i="18"/>
  <c r="J31" i="18"/>
  <c r="J40" i="18" s="1"/>
  <c r="L31" i="18"/>
  <c r="D31" i="18"/>
  <c r="E26" i="18"/>
  <c r="F26" i="18"/>
  <c r="G26" i="18"/>
  <c r="H26" i="18"/>
  <c r="J26" i="18"/>
  <c r="L26" i="18"/>
  <c r="D26" i="18"/>
  <c r="L15" i="18"/>
  <c r="E13" i="18"/>
  <c r="F13" i="18"/>
  <c r="G13" i="18"/>
  <c r="H13" i="18"/>
  <c r="I13" i="18"/>
  <c r="J13" i="18"/>
  <c r="L13" i="18"/>
  <c r="D13" i="18"/>
  <c r="E11" i="18"/>
  <c r="F11" i="18"/>
  <c r="G11" i="18"/>
  <c r="H11" i="18"/>
  <c r="I11" i="18"/>
  <c r="I40" i="18" s="1"/>
  <c r="J11" i="18"/>
  <c r="L11" i="18"/>
  <c r="D11" i="18"/>
  <c r="E8" i="18"/>
  <c r="F8" i="18"/>
  <c r="G8" i="18"/>
  <c r="H8" i="18"/>
  <c r="I8" i="18"/>
  <c r="J8" i="18"/>
  <c r="L8" i="18"/>
  <c r="L40" i="18" s="1"/>
  <c r="D8" i="18"/>
  <c r="J10" i="17"/>
  <c r="J6" i="17" s="1"/>
  <c r="J21" i="17" s="1"/>
  <c r="I6" i="17"/>
  <c r="I21" i="17" s="1"/>
  <c r="H6" i="17"/>
  <c r="H21" i="17" s="1"/>
  <c r="W30" i="16"/>
  <c r="W16" i="16"/>
  <c r="V16" i="16"/>
  <c r="U16" i="16"/>
  <c r="J30" i="16"/>
  <c r="J16" i="16"/>
  <c r="I16" i="16"/>
  <c r="H16" i="16"/>
  <c r="G30" i="42"/>
  <c r="B30" i="42"/>
  <c r="C26" i="18" l="1"/>
  <c r="C15" i="18"/>
  <c r="C40" i="18"/>
  <c r="K40" i="18" s="1"/>
  <c r="C11" i="18"/>
  <c r="C13" i="18"/>
  <c r="C31" i="18"/>
  <c r="C8" i="18"/>
  <c r="B40" i="18"/>
  <c r="D97" i="33"/>
  <c r="B97" i="33"/>
  <c r="Q28" i="30"/>
  <c r="M30" i="28"/>
  <c r="G28" i="28"/>
  <c r="G26" i="28"/>
  <c r="G24" i="28"/>
  <c r="G23" i="28"/>
  <c r="G22" i="28"/>
  <c r="F21" i="28"/>
  <c r="G21" i="28" s="1"/>
  <c r="G20" i="28"/>
  <c r="G18" i="28"/>
  <c r="G17" i="28"/>
  <c r="G16" i="28"/>
  <c r="G15" i="28"/>
  <c r="G14" i="28"/>
  <c r="G13" i="28"/>
  <c r="G12" i="28"/>
  <c r="G11" i="28"/>
  <c r="G9" i="28"/>
  <c r="G8" i="28"/>
  <c r="G7" i="28"/>
  <c r="F6" i="28"/>
  <c r="AA32" i="12"/>
  <c r="Z32" i="12"/>
  <c r="Y32" i="12"/>
  <c r="M29" i="12"/>
  <c r="M26" i="12"/>
  <c r="M25" i="12"/>
  <c r="M24" i="12"/>
  <c r="M23" i="12"/>
  <c r="M22" i="12"/>
  <c r="M21" i="12" s="1"/>
  <c r="L21" i="12"/>
  <c r="K21" i="12"/>
  <c r="J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6" i="12" s="1"/>
  <c r="M8" i="12"/>
  <c r="M7" i="12"/>
  <c r="L6" i="12"/>
  <c r="L32" i="12" s="1"/>
  <c r="M32" i="12" s="1"/>
  <c r="K6" i="12"/>
  <c r="K32" i="12" s="1"/>
  <c r="J6" i="12"/>
  <c r="J32" i="12" s="1"/>
  <c r="F30" i="28" l="1"/>
  <c r="G30" i="28" s="1"/>
  <c r="G6" i="28"/>
  <c r="D85" i="20" l="1"/>
  <c r="D53" i="20"/>
  <c r="B77" i="20"/>
  <c r="D75" i="20"/>
  <c r="B53" i="20"/>
  <c r="D14" i="20" l="1"/>
  <c r="B14" i="20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J16" i="22"/>
  <c r="J53" i="22" s="1"/>
  <c r="I16" i="22"/>
  <c r="I53" i="22" s="1"/>
  <c r="H16" i="22"/>
  <c r="G16" i="22" s="1"/>
  <c r="G15" i="22"/>
  <c r="G14" i="22"/>
  <c r="G13" i="22"/>
  <c r="G12" i="22"/>
  <c r="G11" i="22"/>
  <c r="G10" i="22"/>
  <c r="G9" i="22"/>
  <c r="G8" i="22"/>
  <c r="G7" i="22"/>
  <c r="H6" i="22"/>
  <c r="G6" i="22"/>
  <c r="E53" i="22"/>
  <c r="D53" i="22"/>
  <c r="C53" i="22"/>
  <c r="B53" i="22" s="1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C37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E6" i="22"/>
  <c r="D6" i="22"/>
  <c r="C6" i="22"/>
  <c r="B6" i="22"/>
  <c r="Q16" i="21"/>
  <c r="P16" i="21"/>
  <c r="O16" i="21"/>
  <c r="D16" i="21"/>
  <c r="C16" i="21"/>
  <c r="B16" i="21"/>
  <c r="Q15" i="21"/>
  <c r="P15" i="21"/>
  <c r="O15" i="21"/>
  <c r="D15" i="21"/>
  <c r="B15" i="21"/>
  <c r="Q14" i="21"/>
  <c r="P14" i="21"/>
  <c r="O14" i="21"/>
  <c r="D14" i="21"/>
  <c r="B14" i="21"/>
  <c r="Z13" i="21"/>
  <c r="Z19" i="21" s="1"/>
  <c r="Y13" i="21"/>
  <c r="Y19" i="21" s="1"/>
  <c r="X13" i="21"/>
  <c r="X19" i="21" s="1"/>
  <c r="W13" i="21"/>
  <c r="W19" i="21" s="1"/>
  <c r="V13" i="21"/>
  <c r="V19" i="21" s="1"/>
  <c r="U13" i="21"/>
  <c r="U19" i="21" s="1"/>
  <c r="T13" i="21"/>
  <c r="Q13" i="21" s="1"/>
  <c r="Q19" i="21" s="1"/>
  <c r="S13" i="21"/>
  <c r="P13" i="21" s="1"/>
  <c r="P19" i="21" s="1"/>
  <c r="R13" i="21"/>
  <c r="R19" i="21" s="1"/>
  <c r="O13" i="21"/>
  <c r="O19" i="21" s="1"/>
  <c r="M13" i="21"/>
  <c r="M19" i="21" s="1"/>
  <c r="L13" i="21"/>
  <c r="L19" i="21" s="1"/>
  <c r="K13" i="21"/>
  <c r="K19" i="21" s="1"/>
  <c r="J13" i="21"/>
  <c r="J19" i="21" s="1"/>
  <c r="I13" i="21"/>
  <c r="I19" i="21" s="1"/>
  <c r="H13" i="21"/>
  <c r="H19" i="21" s="1"/>
  <c r="G13" i="21"/>
  <c r="D13" i="21" s="1"/>
  <c r="D19" i="21" s="1"/>
  <c r="F13" i="21"/>
  <c r="C13" i="21" s="1"/>
  <c r="C19" i="21" s="1"/>
  <c r="E13" i="21"/>
  <c r="E19" i="21" s="1"/>
  <c r="B13" i="21"/>
  <c r="B19" i="21" s="1"/>
  <c r="Q7" i="21"/>
  <c r="P7" i="21"/>
  <c r="O7" i="21"/>
  <c r="D7" i="21"/>
  <c r="C7" i="21"/>
  <c r="B7" i="21"/>
  <c r="Q6" i="21"/>
  <c r="P6" i="21"/>
  <c r="O6" i="21"/>
  <c r="D6" i="21"/>
  <c r="C6" i="21"/>
  <c r="B6" i="21"/>
  <c r="H53" i="22" l="1"/>
  <c r="G53" i="22" s="1"/>
  <c r="F19" i="21"/>
  <c r="S19" i="21"/>
  <c r="G19" i="21"/>
  <c r="T19" i="21"/>
  <c r="L21" i="17" l="1"/>
  <c r="G21" i="17"/>
  <c r="F21" i="17"/>
  <c r="D21" i="17"/>
  <c r="C21" i="17"/>
  <c r="B21" i="17"/>
  <c r="T30" i="16" l="1"/>
  <c r="T21" i="16"/>
  <c r="T16" i="16"/>
  <c r="S16" i="16"/>
  <c r="R16" i="16"/>
  <c r="G21" i="16"/>
  <c r="G22" i="14" l="1"/>
  <c r="G32" i="14" s="1"/>
  <c r="G7" i="14"/>
  <c r="D6" i="20"/>
  <c r="D97" i="20" s="1"/>
  <c r="B80" i="20"/>
  <c r="B75" i="20"/>
  <c r="B7" i="20"/>
  <c r="B6" i="20" s="1"/>
  <c r="P28" i="30"/>
  <c r="E29" i="28" l="1"/>
  <c r="E28" i="28"/>
  <c r="E26" i="28"/>
  <c r="E24" i="28"/>
  <c r="E23" i="28"/>
  <c r="E22" i="28"/>
  <c r="E19" i="28"/>
  <c r="E10" i="28"/>
  <c r="E7" i="28"/>
  <c r="L6" i="28"/>
  <c r="L30" i="28" s="1"/>
  <c r="C30" i="16" l="1"/>
  <c r="B30" i="16"/>
  <c r="D16" i="16"/>
  <c r="D30" i="16" s="1"/>
  <c r="C16" i="16"/>
  <c r="B16" i="16"/>
  <c r="D21" i="28"/>
  <c r="E21" i="28" s="1"/>
  <c r="B30" i="28"/>
  <c r="X32" i="12"/>
  <c r="W32" i="12"/>
  <c r="V32" i="12"/>
  <c r="E29" i="12"/>
  <c r="E26" i="12"/>
  <c r="E25" i="12"/>
  <c r="E24" i="12"/>
  <c r="E23" i="12"/>
  <c r="E22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D32" i="12"/>
  <c r="C32" i="12"/>
  <c r="B32" i="12"/>
  <c r="D6" i="17"/>
  <c r="C6" i="17"/>
  <c r="B6" i="17"/>
  <c r="M6" i="17"/>
  <c r="M21" i="17" s="1"/>
  <c r="L6" i="17"/>
  <c r="K6" i="17"/>
  <c r="K21" i="17" s="1"/>
  <c r="G6" i="17"/>
  <c r="F6" i="17"/>
  <c r="G16" i="16"/>
  <c r="E6" i="12" l="1"/>
  <c r="E21" i="12"/>
  <c r="E32" i="12"/>
  <c r="U32" i="12"/>
  <c r="T32" i="12"/>
  <c r="S32" i="12"/>
  <c r="E6" i="17" l="1"/>
  <c r="E21" i="17" s="1"/>
  <c r="F16" i="16"/>
  <c r="E16" i="16"/>
  <c r="D6" i="28" l="1"/>
  <c r="D30" i="28" l="1"/>
  <c r="E30" i="28" s="1"/>
  <c r="E6" i="28"/>
  <c r="I23" i="12"/>
  <c r="I24" i="12"/>
  <c r="I25" i="12"/>
  <c r="I26" i="12"/>
  <c r="I29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2" i="12"/>
  <c r="I21" i="12" l="1"/>
  <c r="B97" i="20"/>
  <c r="B22" i="14" l="1"/>
  <c r="B7" i="14"/>
  <c r="G21" i="12"/>
  <c r="H21" i="12"/>
  <c r="F21" i="12"/>
  <c r="G6" i="12"/>
  <c r="H6" i="12"/>
  <c r="F6" i="12"/>
  <c r="B32" i="14" l="1"/>
  <c r="G32" i="12"/>
  <c r="H32" i="12"/>
  <c r="F32" i="12"/>
  <c r="I7" i="12"/>
  <c r="I6" i="12" l="1"/>
  <c r="G30" i="16" l="1"/>
  <c r="I32" i="12"/>
</calcChain>
</file>

<file path=xl/comments1.xml><?xml version="1.0" encoding="utf-8"?>
<comments xmlns="http://schemas.openxmlformats.org/spreadsheetml/2006/main">
  <authors>
    <author>闫超</author>
  </authors>
  <commentList>
    <comment ref="D53" authorId="0">
      <text>
        <r>
          <rPr>
            <b/>
            <sz val="9"/>
            <color indexed="81"/>
            <rFont val="宋体"/>
            <family val="3"/>
            <charset val="134"/>
          </rPr>
          <t>闫超:</t>
        </r>
        <r>
          <rPr>
            <sz val="9"/>
            <color indexed="81"/>
            <rFont val="宋体"/>
            <family val="3"/>
            <charset val="134"/>
          </rPr>
          <t xml:space="preserve">
东三县津贴补贴4259和定补准东4500；增值税留抵退税6113万元；准东东三县分成161788万元。</t>
        </r>
      </text>
    </comment>
    <comment ref="B54" authorId="0">
      <text>
        <r>
          <rPr>
            <b/>
            <sz val="9"/>
            <color indexed="81"/>
            <rFont val="宋体"/>
            <family val="3"/>
            <charset val="134"/>
          </rPr>
          <t>闫超:</t>
        </r>
        <r>
          <rPr>
            <sz val="9"/>
            <color indexed="81"/>
            <rFont val="宋体"/>
            <family val="3"/>
            <charset val="134"/>
          </rPr>
          <t xml:space="preserve">
自治区指标单中自治区补助州本级专项收入（含当年未分配下达）</t>
        </r>
      </text>
    </comment>
    <comment ref="D54" authorId="0">
      <text>
        <r>
          <rPr>
            <b/>
            <sz val="9"/>
            <color indexed="81"/>
            <rFont val="宋体"/>
            <family val="3"/>
            <charset val="134"/>
          </rPr>
          <t>闫超:对县市指标单中州本级财力补助县市（含上年结转自治区专项）</t>
        </r>
      </text>
    </comment>
  </commentList>
</comments>
</file>

<file path=xl/comments2.xml><?xml version="1.0" encoding="utf-8"?>
<comments xmlns="http://schemas.openxmlformats.org/spreadsheetml/2006/main">
  <authors>
    <author>马玥</author>
  </authors>
  <commentList>
    <comment ref="D17" authorId="0">
      <text>
        <r>
          <rPr>
            <b/>
            <sz val="10"/>
            <color indexed="81"/>
            <rFont val="宋体"/>
            <family val="3"/>
            <charset val="134"/>
          </rPr>
          <t>马玥:</t>
        </r>
        <r>
          <rPr>
            <sz val="10"/>
            <color indexed="81"/>
            <rFont val="宋体"/>
            <family val="3"/>
            <charset val="134"/>
          </rPr>
          <t xml:space="preserve">
不能公式直接加总</t>
        </r>
      </text>
    </comment>
    <comment ref="D21" authorId="0">
      <text>
        <r>
          <rPr>
            <b/>
            <sz val="10"/>
            <color indexed="81"/>
            <rFont val="宋体"/>
            <family val="3"/>
            <charset val="134"/>
          </rPr>
          <t>马玥:</t>
        </r>
        <r>
          <rPr>
            <sz val="10"/>
            <color indexed="81"/>
            <rFont val="宋体"/>
            <family val="3"/>
            <charset val="134"/>
          </rPr>
          <t xml:space="preserve">
不能公式直接加总</t>
        </r>
      </text>
    </comment>
    <comment ref="Q21" authorId="0">
      <text>
        <r>
          <rPr>
            <b/>
            <sz val="10"/>
            <color indexed="81"/>
            <rFont val="宋体"/>
            <family val="3"/>
            <charset val="134"/>
          </rPr>
          <t>马玥:</t>
        </r>
        <r>
          <rPr>
            <sz val="10"/>
            <color indexed="81"/>
            <rFont val="宋体"/>
            <family val="3"/>
            <charset val="134"/>
          </rPr>
          <t xml:space="preserve">
大本级转贷各县市合计520000万元，不含州本级和两个园区</t>
        </r>
      </text>
    </comment>
    <comment ref="D22" authorId="0">
      <text>
        <r>
          <rPr>
            <b/>
            <sz val="10"/>
            <color indexed="81"/>
            <rFont val="宋体"/>
            <family val="3"/>
            <charset val="134"/>
          </rPr>
          <t>马玥:</t>
        </r>
        <r>
          <rPr>
            <sz val="10"/>
            <color indexed="81"/>
            <rFont val="宋体"/>
            <family val="3"/>
            <charset val="134"/>
          </rPr>
          <t xml:space="preserve">
不能公式直接加总</t>
        </r>
      </text>
    </comment>
  </commentList>
</comments>
</file>

<file path=xl/sharedStrings.xml><?xml version="1.0" encoding="utf-8"?>
<sst xmlns="http://schemas.openxmlformats.org/spreadsheetml/2006/main" count="2290" uniqueCount="988">
  <si>
    <t>预算科目</t>
  </si>
  <si>
    <t>调整预算数</t>
  </si>
  <si>
    <t>决算01表</t>
  </si>
  <si>
    <t>单位:万元</t>
  </si>
  <si>
    <t>上级补助收入</t>
  </si>
  <si>
    <t>上解上级支出</t>
  </si>
  <si>
    <t>上年结余</t>
  </si>
  <si>
    <t>调出资金</t>
  </si>
  <si>
    <t>年终结余</t>
  </si>
  <si>
    <t xml:space="preserve">  </t>
  </si>
  <si>
    <t>页码</t>
  </si>
  <si>
    <t>年初预算数</t>
  </si>
  <si>
    <t>变动项目</t>
  </si>
  <si>
    <t>小计</t>
  </si>
  <si>
    <t>决算数</t>
  </si>
  <si>
    <t>专项补助</t>
  </si>
  <si>
    <t>调入资金</t>
  </si>
  <si>
    <t>补助下级专款</t>
  </si>
  <si>
    <t xml:space="preserve">  商贸事务</t>
  </si>
  <si>
    <t xml:space="preserve">  体育</t>
  </si>
  <si>
    <t xml:space="preserve">  公路水路运输</t>
  </si>
  <si>
    <t>其他支出</t>
  </si>
  <si>
    <t>政府性基金收入</t>
  </si>
  <si>
    <t>国家电影事业发展专项资金收入</t>
  </si>
  <si>
    <t>农业土地开发资金收入</t>
  </si>
  <si>
    <t>彩票公益金收入</t>
  </si>
  <si>
    <t>其他政府性基金收入</t>
  </si>
  <si>
    <t>本年_x000D_
收入</t>
  </si>
  <si>
    <t>本年_x000D_
支出</t>
  </si>
  <si>
    <t>项目</t>
  </si>
  <si>
    <t>年终_x000D_
结余</t>
  </si>
  <si>
    <t>旅游发展基金收入</t>
  </si>
  <si>
    <t>大中型水库移民后期扶持基金收入</t>
  </si>
  <si>
    <t>本 年 收 入 合 计</t>
  </si>
  <si>
    <t>本 年 支 出 合 计</t>
  </si>
  <si>
    <t xml:space="preserve">  3.其他调入</t>
  </si>
  <si>
    <t>增加(减少)
预算指标</t>
  </si>
  <si>
    <t>城市基础设施配套费收入</t>
  </si>
  <si>
    <t>车辆通行费</t>
  </si>
  <si>
    <t>收 入 总 计</t>
  </si>
  <si>
    <t xml:space="preserve">  大中型水库移民后期扶持基金支出</t>
  </si>
  <si>
    <t>支 出 总 计</t>
  </si>
  <si>
    <t>国有土地使用权出让收入</t>
  </si>
  <si>
    <t xml:space="preserve">  旅游发展基金支出</t>
  </si>
  <si>
    <t>一、税收收入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</si>
  <si>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</si>
  <si>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</si>
  <si>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</si>
  <si>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</si>
  <si>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</si>
  <si>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</si>
  <si>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</si>
  <si>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</si>
  <si>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</si>
  <si>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</si>
  <si>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</si>
  <si>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</si>
  <si>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其他税收收入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</si>
  <si>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</si>
  <si>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</si>
  <si>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</si>
  <si>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</si>
  <si>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</si>
  <si>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</si>
  <si>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>　　其他收入</t>
  </si>
  <si>
    <t>省本级</t>
  </si>
  <si>
    <t>地市本级</t>
  </si>
  <si>
    <t>区县本级</t>
  </si>
  <si>
    <t xml:space="preserve">  返还性收入</t>
  </si>
  <si>
    <t>净结余</t>
  </si>
  <si>
    <t xml:space="preserve">    所得税基数返还收入</t>
  </si>
  <si>
    <t xml:space="preserve">  一般性转移支付收入</t>
  </si>
  <si>
    <t xml:space="preserve">  专项转移支付收入</t>
  </si>
  <si>
    <t>债务收入</t>
  </si>
  <si>
    <t>减:结转下年的支出</t>
  </si>
  <si>
    <t>收  入  总  计</t>
  </si>
  <si>
    <t>支  出  总  计</t>
  </si>
  <si>
    <t>上级专项调整数</t>
  </si>
  <si>
    <t>企业上下划</t>
  </si>
  <si>
    <t>其他</t>
  </si>
  <si>
    <t>变    动    项    目</t>
  </si>
  <si>
    <t>预算结余</t>
  </si>
  <si>
    <t>结转下年_x000D_
使用数</t>
  </si>
  <si>
    <t>科目调剂</t>
  </si>
  <si>
    <t xml:space="preserve">  人大事务</t>
  </si>
  <si>
    <t xml:space="preserve">  政协事务</t>
  </si>
  <si>
    <t xml:space="preserve">  发展与改革事务</t>
  </si>
  <si>
    <t xml:space="preserve">  统计信息事务</t>
  </si>
  <si>
    <t xml:space="preserve">  财政事务</t>
  </si>
  <si>
    <t xml:space="preserve">  税收事务</t>
  </si>
  <si>
    <t xml:space="preserve">  审计事务</t>
  </si>
  <si>
    <t xml:space="preserve">  海关事务</t>
  </si>
  <si>
    <t xml:space="preserve">  人力资源事务</t>
  </si>
  <si>
    <t xml:space="preserve">  纪检监察事务</t>
  </si>
  <si>
    <t xml:space="preserve">  知识产权事务</t>
  </si>
  <si>
    <t xml:space="preserve">  民族事务</t>
  </si>
  <si>
    <t xml:space="preserve">  档案事务</t>
  </si>
  <si>
    <t xml:space="preserve">  民主党派及工商联事务</t>
  </si>
  <si>
    <t xml:space="preserve">  群众团体事务</t>
  </si>
  <si>
    <t xml:space="preserve">  组织事务</t>
  </si>
  <si>
    <t xml:space="preserve">  宣传事务</t>
  </si>
  <si>
    <t xml:space="preserve">  统战事务</t>
  </si>
  <si>
    <t xml:space="preserve">  其他共产党事务支出</t>
  </si>
  <si>
    <t xml:space="preserve">  其他一般公共服务支出</t>
  </si>
  <si>
    <t xml:space="preserve">  教育管理事务</t>
  </si>
  <si>
    <t xml:space="preserve">  普通教育</t>
  </si>
  <si>
    <t xml:space="preserve">  职业教育</t>
  </si>
  <si>
    <t xml:space="preserve">  成人教育</t>
  </si>
  <si>
    <t xml:space="preserve">  广播电视教育</t>
  </si>
  <si>
    <t xml:space="preserve">  特殊教育</t>
  </si>
  <si>
    <t xml:space="preserve">  其他教育支出</t>
  </si>
  <si>
    <t xml:space="preserve">  科学技术管理事务</t>
  </si>
  <si>
    <t xml:space="preserve">  基础研究</t>
  </si>
  <si>
    <t xml:space="preserve">  应用研究</t>
  </si>
  <si>
    <t xml:space="preserve">  技术研究与开发</t>
  </si>
  <si>
    <t xml:space="preserve">  科技条件与服务</t>
  </si>
  <si>
    <t xml:space="preserve">  社会科学</t>
  </si>
  <si>
    <t xml:space="preserve">  科学技术普及</t>
  </si>
  <si>
    <t xml:space="preserve">  科技交流与合作</t>
  </si>
  <si>
    <t xml:space="preserve">  其他科学技术支出</t>
  </si>
  <si>
    <t xml:space="preserve">  文物</t>
  </si>
  <si>
    <t xml:space="preserve">  其他文化体育与传媒支出</t>
  </si>
  <si>
    <t xml:space="preserve">  人力资源和社会保障管理事务</t>
  </si>
  <si>
    <t xml:space="preserve">  民政管理事务</t>
  </si>
  <si>
    <t xml:space="preserve">  行政事业单位离退休</t>
  </si>
  <si>
    <t xml:space="preserve">  企业改革补助</t>
  </si>
  <si>
    <t xml:space="preserve">  就业补助</t>
  </si>
  <si>
    <t xml:space="preserve">  抚恤</t>
  </si>
  <si>
    <t xml:space="preserve">  退役安置</t>
  </si>
  <si>
    <t xml:space="preserve">  社会福利</t>
  </si>
  <si>
    <t xml:space="preserve">  残疾人事业</t>
  </si>
  <si>
    <t xml:space="preserve">  红十字事业</t>
  </si>
  <si>
    <t xml:space="preserve">  其他社会保障和就业支出</t>
  </si>
  <si>
    <t xml:space="preserve">  公立医院</t>
  </si>
  <si>
    <t xml:space="preserve">  基层医疗卫生机构</t>
  </si>
  <si>
    <t xml:space="preserve">  公共卫生</t>
  </si>
  <si>
    <t xml:space="preserve">  中医药</t>
  </si>
  <si>
    <t xml:space="preserve">  环境保护管理事务</t>
  </si>
  <si>
    <t xml:space="preserve">  环境监测与监察</t>
  </si>
  <si>
    <t xml:space="preserve">  污染防治</t>
  </si>
  <si>
    <t xml:space="preserve">  自然生态保护</t>
  </si>
  <si>
    <t xml:space="preserve">  天然林保护</t>
  </si>
  <si>
    <t xml:space="preserve">  退耕还林</t>
  </si>
  <si>
    <t xml:space="preserve">  退牧还草</t>
  </si>
  <si>
    <t xml:space="preserve">  能源节约利用</t>
  </si>
  <si>
    <t xml:space="preserve">  污染减排</t>
  </si>
  <si>
    <t xml:space="preserve">  可再生能源</t>
  </si>
  <si>
    <t xml:space="preserve">  其他节能环保支出</t>
  </si>
  <si>
    <t xml:space="preserve">  城乡社区管理事务</t>
  </si>
  <si>
    <t xml:space="preserve">  城乡社区规划与管理</t>
  </si>
  <si>
    <t xml:space="preserve">  城乡社区公共设施</t>
  </si>
  <si>
    <t xml:space="preserve">  建设市场管理与监督</t>
  </si>
  <si>
    <t xml:space="preserve">  农业</t>
  </si>
  <si>
    <t xml:space="preserve">  水利</t>
  </si>
  <si>
    <t xml:space="preserve">  扶贫</t>
  </si>
  <si>
    <t xml:space="preserve">  农业综合开发</t>
  </si>
  <si>
    <t xml:space="preserve">  铁路运输</t>
  </si>
  <si>
    <t xml:space="preserve">  民用航空运输</t>
  </si>
  <si>
    <t xml:space="preserve">  邮政业支出</t>
  </si>
  <si>
    <t xml:space="preserve">  车辆购置税支出</t>
  </si>
  <si>
    <t xml:space="preserve">  制造业</t>
  </si>
  <si>
    <t xml:space="preserve">  建筑业</t>
  </si>
  <si>
    <t xml:space="preserve">  国有资产监管</t>
  </si>
  <si>
    <t xml:space="preserve">  支持中小企业发展和管理支出</t>
  </si>
  <si>
    <t xml:space="preserve">  商业流通事务</t>
  </si>
  <si>
    <t xml:space="preserve">  涉外发展服务支出</t>
  </si>
  <si>
    <t xml:space="preserve">  金融发展支出</t>
  </si>
  <si>
    <t xml:space="preserve">  测绘事务</t>
  </si>
  <si>
    <t xml:space="preserve">  地震事务</t>
  </si>
  <si>
    <t xml:space="preserve">  气象事务</t>
  </si>
  <si>
    <t>住房保障支出</t>
  </si>
  <si>
    <t xml:space="preserve">  保障性安居工程支出</t>
  </si>
  <si>
    <t xml:space="preserve">  粮油事务</t>
  </si>
  <si>
    <t xml:space="preserve">  粮油储备</t>
  </si>
  <si>
    <t xml:space="preserve">  重要商品储备</t>
  </si>
  <si>
    <t>预备费</t>
  </si>
  <si>
    <t>其他支出(类)</t>
  </si>
  <si>
    <t xml:space="preserve">  年初预留</t>
  </si>
  <si>
    <t xml:space="preserve">  其他支出(款)</t>
  </si>
  <si>
    <t>变          动          项          目</t>
  </si>
  <si>
    <t xml:space="preserve">  民航发展基金支出</t>
  </si>
  <si>
    <t>民航发展基金收入</t>
  </si>
  <si>
    <t>单位：万元</t>
  </si>
  <si>
    <t>决 算 数</t>
  </si>
  <si>
    <t>补助下级支出</t>
  </si>
  <si>
    <t xml:space="preserve">  返还性支出</t>
  </si>
  <si>
    <t xml:space="preserve">    所得税基数返还支出</t>
  </si>
  <si>
    <t xml:space="preserve">  一般性转移支付支出</t>
  </si>
  <si>
    <t xml:space="preserve">    体制补助支出</t>
  </si>
  <si>
    <t xml:space="preserve">    均衡性转移支付支出</t>
  </si>
  <si>
    <t xml:space="preserve">    县级基本财力保障机制奖补资金支出</t>
  </si>
  <si>
    <t xml:space="preserve">    结算补助支出</t>
  </si>
  <si>
    <t xml:space="preserve">    企业事业单位划转补助支出</t>
  </si>
  <si>
    <t xml:space="preserve">    产粮(油)大县奖励资金支出</t>
  </si>
  <si>
    <t xml:space="preserve">    重点生态功能区转移支付支出</t>
  </si>
  <si>
    <t xml:space="preserve">    其他一般性转移支付支出</t>
  </si>
  <si>
    <t xml:space="preserve">  专项转移支付支出</t>
  </si>
  <si>
    <t>下级上解收入</t>
  </si>
  <si>
    <t xml:space="preserve">  体制上解收入</t>
  </si>
  <si>
    <t xml:space="preserve">  专项上解收入</t>
  </si>
  <si>
    <t xml:space="preserve">  专项上解支出</t>
  </si>
  <si>
    <t xml:space="preserve">调入资金   </t>
  </si>
  <si>
    <t xml:space="preserve">    基层公检法司转移支付支出</t>
  </si>
  <si>
    <t xml:space="preserve">  政府办公厅(室)及相关机构事务</t>
  </si>
  <si>
    <t xml:space="preserve">  党委办公厅(室)及相关机构事务</t>
  </si>
  <si>
    <t>决算01表</t>
    <phoneticPr fontId="2" type="noConversion"/>
  </si>
  <si>
    <t>补助下_x000D_
级支出</t>
  </si>
  <si>
    <t xml:space="preserve">    资源枯竭型城市转移支付补助支出</t>
  </si>
  <si>
    <t xml:space="preserve">    固定数额补助支出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</si>
  <si>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</si>
  <si>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</si>
  <si>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</si>
  <si>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</si>
  <si>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</si>
  <si>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</si>
  <si>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八、社会保障和就业支出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</si>
  <si>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</si>
  <si>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</si>
  <si>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</si>
  <si>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</si>
  <si>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</si>
  <si>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</si>
  <si>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</si>
  <si>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</si>
  <si>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十九、住房保障支出</t>
  </si>
  <si>
    <t>二十、粮油物资储备支出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</si>
  <si>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</si>
  <si>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</si>
  <si>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</si>
  <si>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</si>
  <si>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</si>
  <si>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</si>
  <si>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基层公检法司转移支付收入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</si>
  <si>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</si>
  <si>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</si>
  <si>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</si>
  <si>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</si>
  <si>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其他一般性转移支付收入</t>
  </si>
  <si>
    <t>一般公共服务支出</t>
  </si>
  <si>
    <t>教育支出</t>
  </si>
  <si>
    <t xml:space="preserve">  进修及培训</t>
  </si>
  <si>
    <t>科学技术支出</t>
  </si>
  <si>
    <t>社会保障和就业支出</t>
  </si>
  <si>
    <t>节能环保支出</t>
  </si>
  <si>
    <t>城乡社区支出</t>
  </si>
  <si>
    <t xml:space="preserve">  其他城乡社区支出</t>
  </si>
  <si>
    <t>农林水支出</t>
  </si>
  <si>
    <t xml:space="preserve">  其他农林水支出</t>
  </si>
  <si>
    <t>交通运输支出</t>
  </si>
  <si>
    <t>资源勘探信息等支出</t>
  </si>
  <si>
    <t xml:space="preserve">  资源勘探开发</t>
  </si>
  <si>
    <t xml:space="preserve">  工业和信息产业监管</t>
  </si>
  <si>
    <t xml:space="preserve">  其他资源勘探信息等支出</t>
  </si>
  <si>
    <t>商业服务业等支出</t>
  </si>
  <si>
    <t xml:space="preserve">  其他商业服务业等支出</t>
  </si>
  <si>
    <t>金融支出</t>
  </si>
  <si>
    <t xml:space="preserve">  其他金融支出</t>
  </si>
  <si>
    <t>粮油物资储备支出</t>
  </si>
  <si>
    <t>专项转移支付</t>
  </si>
  <si>
    <t>返还性收入</t>
  </si>
  <si>
    <t>一般公共预算收入</t>
  </si>
  <si>
    <t xml:space="preserve">  地方政府债务收入</t>
  </si>
  <si>
    <t xml:space="preserve">    一般债务收入</t>
  </si>
  <si>
    <t xml:space="preserve">      地方政府一般债券收入</t>
  </si>
  <si>
    <t>一般公共预算支出</t>
  </si>
  <si>
    <t xml:space="preserve">    农村综合改革转移支付支出</t>
  </si>
  <si>
    <t>债务还本支出</t>
  </si>
  <si>
    <t xml:space="preserve">  临时救助</t>
  </si>
  <si>
    <t xml:space="preserve">  计划生育事务</t>
  </si>
  <si>
    <t xml:space="preserve">  循环经济</t>
  </si>
  <si>
    <t xml:space="preserve">  目标价格补贴</t>
  </si>
  <si>
    <t>债务付息支出</t>
  </si>
  <si>
    <t>债务发行费用支出</t>
  </si>
  <si>
    <t xml:space="preserve">    专项债务收入</t>
  </si>
  <si>
    <t>债务转贷收入</t>
  </si>
  <si>
    <t xml:space="preserve">  地方政府专项债务转贷收入</t>
  </si>
  <si>
    <t xml:space="preserve">  1.一般公共预算调入</t>
  </si>
  <si>
    <t xml:space="preserve">  2.调入专项收入</t>
  </si>
  <si>
    <t>债务转贷支出</t>
  </si>
  <si>
    <t xml:space="preserve">  地方政府专项债务转贷支出</t>
  </si>
  <si>
    <t xml:space="preserve">  国有土地使用权出让收入及对应专项债务收入安排的支出</t>
  </si>
  <si>
    <t xml:space="preserve">  彩票发行销售机构业务费安排的支出</t>
  </si>
  <si>
    <t>预算数</t>
    <phoneticPr fontId="2" type="noConversion"/>
  </si>
  <si>
    <t>污水处理费收入</t>
  </si>
  <si>
    <t>彩票发行机构和彩票销售机构的业务费用</t>
  </si>
  <si>
    <t>国家电影事业发展专项资金相关支出</t>
  </si>
  <si>
    <t>大中型水库移民后期扶持基金支出</t>
  </si>
  <si>
    <t>国有土地使用权出让相关支出</t>
  </si>
  <si>
    <t>农业土地开发资金相关支出</t>
  </si>
  <si>
    <t>车辆通行费相关支出</t>
  </si>
  <si>
    <t>民航发展基金支出</t>
  </si>
  <si>
    <t>旅游发展基金支出</t>
  </si>
  <si>
    <t>彩票发行销售机构业务费安排的支出</t>
  </si>
  <si>
    <t>其他政府性基金相关支出</t>
  </si>
  <si>
    <t>利润收入</t>
  </si>
  <si>
    <t>股利、股息收入</t>
  </si>
  <si>
    <t>产权转让收入</t>
  </si>
  <si>
    <t>清算收入</t>
  </si>
  <si>
    <t>其他国有资本经营预算收入</t>
  </si>
  <si>
    <t>表                名</t>
    <phoneticPr fontId="2" type="noConversion"/>
  </si>
  <si>
    <t>分           类</t>
    <phoneticPr fontId="2" type="noConversion"/>
  </si>
  <si>
    <t>表   号</t>
    <phoneticPr fontId="2" type="noConversion"/>
  </si>
  <si>
    <t xml:space="preserve"> 目     录</t>
    <phoneticPr fontId="2" type="noConversion"/>
  </si>
  <si>
    <t>一、企业职工基本养老保险基金收入</t>
  </si>
  <si>
    <t>一、企业职工基本养老保险基金支出</t>
  </si>
  <si>
    <t>决算12表</t>
    <phoneticPr fontId="2" type="noConversion"/>
  </si>
  <si>
    <t>预算数</t>
  </si>
  <si>
    <t>完成预算数的%</t>
  </si>
  <si>
    <t xml:space="preserve">  地方政府一般债务还本支出</t>
  </si>
  <si>
    <t xml:space="preserve">    地方政府一般债券还本支出</t>
  </si>
  <si>
    <t xml:space="preserve">    地方政府向外国政府借款还本支出</t>
  </si>
  <si>
    <t xml:space="preserve">    地方政府向国际组织借款还本支出</t>
  </si>
  <si>
    <t xml:space="preserve">    地方政府其他一般债务还本支出</t>
  </si>
  <si>
    <t xml:space="preserve">  地方政府一般债券转贷支出</t>
  </si>
  <si>
    <t xml:space="preserve">  普惠金融发展支出</t>
  </si>
  <si>
    <t xml:space="preserve">  成品油价格改革对交通运输的补贴</t>
  </si>
  <si>
    <t xml:space="preserve">  地方政府一般债务付息支出</t>
  </si>
  <si>
    <t xml:space="preserve">  地方政府一般债务发行费用支出</t>
  </si>
  <si>
    <t>解决历史遗留问题及改革成本支出</t>
  </si>
  <si>
    <t>国有企业资本金注入</t>
  </si>
  <si>
    <t>国有企业政策性补贴</t>
  </si>
  <si>
    <t>金融国有资本经营预算支出</t>
  </si>
  <si>
    <t>其他国有资本经营预算支出</t>
  </si>
  <si>
    <t xml:space="preserve">  石油石化企业利润收入</t>
  </si>
  <si>
    <t xml:space="preserve">  厂办大集体改革支出</t>
  </si>
  <si>
    <t xml:space="preserve">  电力企业利润收入</t>
  </si>
  <si>
    <t xml:space="preserve">  “三供一业”移交补助支出</t>
  </si>
  <si>
    <t xml:space="preserve">  电信企业利润收入</t>
  </si>
  <si>
    <t xml:space="preserve">  国有企业办职教幼教补助支出</t>
  </si>
  <si>
    <t xml:space="preserve">  煤炭企业利润收入</t>
  </si>
  <si>
    <t xml:space="preserve">  国有企业办公共服务机构移交补助支出</t>
  </si>
  <si>
    <t xml:space="preserve">  有色冶金采掘企业利润收入</t>
  </si>
  <si>
    <t xml:space="preserve">  国有企业退休人员社会化管理补助支出</t>
  </si>
  <si>
    <t xml:space="preserve">  钢铁企业利润收入</t>
  </si>
  <si>
    <t xml:space="preserve">  国有企业棚户区改造支出</t>
  </si>
  <si>
    <t xml:space="preserve">  化工企业利润收入</t>
  </si>
  <si>
    <t xml:space="preserve">  国有企业改革成本支出</t>
  </si>
  <si>
    <t xml:space="preserve">  运输企业利润收入</t>
  </si>
  <si>
    <t xml:space="preserve">  离休干部医药费补助支出</t>
  </si>
  <si>
    <t xml:space="preserve">  电子企业利润收入</t>
  </si>
  <si>
    <t xml:space="preserve">  其他解决历史遗留问题及改革成本支出</t>
  </si>
  <si>
    <t xml:space="preserve">  机械企业利润收入</t>
  </si>
  <si>
    <t xml:space="preserve">  投资服务企业利润收入</t>
  </si>
  <si>
    <t xml:space="preserve">  国有经济结构调整支出</t>
  </si>
  <si>
    <t xml:space="preserve">  纺织轻工企业利润收入</t>
  </si>
  <si>
    <t xml:space="preserve">  公益性设施投资支出</t>
  </si>
  <si>
    <t xml:space="preserve">  贸易企业利润收入</t>
  </si>
  <si>
    <t xml:space="preserve">  前瞻性战略性产业发展支出</t>
  </si>
  <si>
    <t xml:space="preserve">  建筑施工企业利润收入</t>
  </si>
  <si>
    <t xml:space="preserve">  生态环境保护支出</t>
  </si>
  <si>
    <t xml:space="preserve">  房地产企业利润收入</t>
  </si>
  <si>
    <t xml:space="preserve">  支持科技进步支出</t>
  </si>
  <si>
    <t xml:space="preserve">  建材企业利润收入</t>
  </si>
  <si>
    <t xml:space="preserve">  保障国家经济安全支出</t>
  </si>
  <si>
    <t xml:space="preserve">  境外企业利润收入</t>
  </si>
  <si>
    <t xml:space="preserve">  对外投资合作支出</t>
  </si>
  <si>
    <t xml:space="preserve">  对外合作企业利润收入</t>
  </si>
  <si>
    <t xml:space="preserve">  其他国有企业资本金注入</t>
  </si>
  <si>
    <t xml:space="preserve">  医药企业利润收入</t>
  </si>
  <si>
    <t>国有企业政策性补贴(款)</t>
  </si>
  <si>
    <t xml:space="preserve">  农林牧渔企业利润收入</t>
  </si>
  <si>
    <t xml:space="preserve">  国有企业政策性补贴(项)</t>
  </si>
  <si>
    <t xml:space="preserve">  邮政企业利润收入</t>
  </si>
  <si>
    <t xml:space="preserve">  军工企业利润收入</t>
  </si>
  <si>
    <t xml:space="preserve">  资本性支出</t>
  </si>
  <si>
    <t xml:space="preserve">  转制科研院所利润收入</t>
  </si>
  <si>
    <t xml:space="preserve">  改革性支出</t>
  </si>
  <si>
    <t xml:space="preserve">  地质勘查企业利润收入</t>
  </si>
  <si>
    <t xml:space="preserve">  其他金融国有资本经营预算支出</t>
  </si>
  <si>
    <t xml:space="preserve">  卫生体育福利企业利润收入</t>
  </si>
  <si>
    <t>其他国有资本经营预算支出(款)</t>
  </si>
  <si>
    <t xml:space="preserve">  教育文化广播企业利润收入</t>
  </si>
  <si>
    <t xml:space="preserve">  其他国有资本经营预算支出(项)</t>
  </si>
  <si>
    <t xml:space="preserve">  科学研究企业利润收入</t>
  </si>
  <si>
    <t xml:space="preserve">  机关社团所属企业利润收入</t>
  </si>
  <si>
    <t xml:space="preserve">  金融企业利润收入</t>
  </si>
  <si>
    <t xml:space="preserve">  其他国有资本经营预算企业利润收入</t>
  </si>
  <si>
    <t xml:space="preserve">  国有控股公司股利、股息收入</t>
  </si>
  <si>
    <t xml:space="preserve">  国有参股公司股利、股息收入</t>
  </si>
  <si>
    <t xml:space="preserve">  金融企业公司股利、股息收入</t>
  </si>
  <si>
    <t xml:space="preserve">  其他国有资本经营预算企业股利、股息收入</t>
  </si>
  <si>
    <t xml:space="preserve">  国有股权、股份转让收入</t>
  </si>
  <si>
    <t xml:space="preserve">  国有独资企业产权转让收入</t>
  </si>
  <si>
    <t xml:space="preserve">  金融企业产权转让收入</t>
  </si>
  <si>
    <t xml:space="preserve">  其他国有资本经营预算企业产权转让收入</t>
  </si>
  <si>
    <t xml:space="preserve">  国有股权、股份清算收入</t>
  </si>
  <si>
    <t xml:space="preserve">  国有独资企业清算收入</t>
  </si>
  <si>
    <t xml:space="preserve">  其他国有资本经营预算企业清算收入</t>
  </si>
  <si>
    <t>其中：保险费收入</t>
  </si>
  <si>
    <t xml:space="preserve">      利息收入</t>
  </si>
  <si>
    <t xml:space="preserve">      财政补贴收入</t>
  </si>
  <si>
    <t>二、机关事业单位基本养老保险基金收入</t>
  </si>
  <si>
    <t xml:space="preserve">    其中：基本养老保险基金支出</t>
  </si>
  <si>
    <t>二、机关事业单位基本养老保险基金支出</t>
  </si>
  <si>
    <t xml:space="preserve">    其中：基本医疗保险待遇支出</t>
  </si>
  <si>
    <t xml:space="preserve">    其中：工伤保险待遇支出</t>
  </si>
  <si>
    <t xml:space="preserve">   其中：失业保险金支出</t>
  </si>
  <si>
    <t>一、企业职工基本养老保险基金年末累计结余</t>
  </si>
  <si>
    <t>二、机关事业单位基本养老保险基末累计结余</t>
  </si>
  <si>
    <t>预算数</t>
    <phoneticPr fontId="2" type="noConversion"/>
  </si>
  <si>
    <r>
      <t>决算0</t>
    </r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表</t>
    </r>
    <phoneticPr fontId="2" type="noConversion"/>
  </si>
  <si>
    <r>
      <t>决算0</t>
    </r>
    <r>
      <rPr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表</t>
    </r>
    <phoneticPr fontId="2" type="noConversion"/>
  </si>
  <si>
    <r>
      <t>决算0</t>
    </r>
    <r>
      <rPr>
        <sz val="12"/>
        <rFont val="宋体"/>
        <family val="3"/>
        <charset val="134"/>
      </rPr>
      <t>7</t>
    </r>
    <r>
      <rPr>
        <sz val="12"/>
        <rFont val="宋体"/>
        <family val="3"/>
        <charset val="134"/>
      </rPr>
      <t>表</t>
    </r>
    <phoneticPr fontId="2" type="noConversion"/>
  </si>
  <si>
    <r>
      <t>决算0</t>
    </r>
    <r>
      <rPr>
        <sz val="12"/>
        <rFont val="宋体"/>
        <family val="3"/>
        <charset val="134"/>
      </rPr>
      <t>8</t>
    </r>
    <r>
      <rPr>
        <sz val="12"/>
        <rFont val="宋体"/>
        <family val="3"/>
        <charset val="134"/>
      </rPr>
      <t>表</t>
    </r>
    <phoneticPr fontId="2" type="noConversion"/>
  </si>
  <si>
    <t>决算11表</t>
    <phoneticPr fontId="2" type="noConversion"/>
  </si>
  <si>
    <r>
      <t>决算1</t>
    </r>
    <r>
      <rPr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表</t>
    </r>
    <phoneticPr fontId="2" type="noConversion"/>
  </si>
  <si>
    <r>
      <t>决算1</t>
    </r>
    <r>
      <rPr>
        <sz val="12"/>
        <rFont val="宋体"/>
        <family val="3"/>
        <charset val="134"/>
      </rPr>
      <t>4</t>
    </r>
    <r>
      <rPr>
        <sz val="12"/>
        <rFont val="宋体"/>
        <family val="3"/>
        <charset val="134"/>
      </rPr>
      <t>表</t>
    </r>
    <phoneticPr fontId="2" type="noConversion"/>
  </si>
  <si>
    <r>
      <t>决算1</t>
    </r>
    <r>
      <rPr>
        <sz val="12"/>
        <rFont val="宋体"/>
        <family val="3"/>
        <charset val="134"/>
      </rPr>
      <t>5</t>
    </r>
    <r>
      <rPr>
        <sz val="12"/>
        <rFont val="宋体"/>
        <family val="3"/>
        <charset val="134"/>
      </rPr>
      <t>表</t>
    </r>
    <phoneticPr fontId="2" type="noConversion"/>
  </si>
  <si>
    <t>说明</t>
    <phoneticPr fontId="2" type="noConversion"/>
  </si>
  <si>
    <t>收入决算数</t>
    <phoneticPr fontId="2" type="noConversion"/>
  </si>
  <si>
    <t>比上年增减%</t>
    <phoneticPr fontId="2" type="noConversion"/>
  </si>
  <si>
    <r>
      <t>决算0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表</t>
    </r>
    <phoneticPr fontId="2" type="noConversion"/>
  </si>
  <si>
    <r>
      <t>决算03</t>
    </r>
    <r>
      <rPr>
        <sz val="10"/>
        <rFont val="宋体"/>
        <family val="3"/>
        <charset val="134"/>
      </rPr>
      <t>表</t>
    </r>
    <phoneticPr fontId="2" type="noConversion"/>
  </si>
  <si>
    <r>
      <t>决算0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表</t>
    </r>
    <phoneticPr fontId="2" type="noConversion"/>
  </si>
  <si>
    <r>
      <t>决算0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表</t>
    </r>
    <phoneticPr fontId="2" type="noConversion"/>
  </si>
  <si>
    <r>
      <t>决算1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表</t>
    </r>
    <phoneticPr fontId="2" type="noConversion"/>
  </si>
  <si>
    <t>支出决算数</t>
    <phoneticPr fontId="2" type="noConversion"/>
  </si>
  <si>
    <t>本 年 支 出 合 计</t>
    <phoneticPr fontId="21" type="noConversion"/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</si>
  <si>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</si>
  <si>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</si>
  <si>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</si>
  <si>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</si>
  <si>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</si>
  <si>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</si>
  <si>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</si>
  <si>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</si>
  <si>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</si>
  <si>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</si>
  <si>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</si>
  <si>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</si>
  <si>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其他税收收入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</si>
  <si>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</si>
  <si>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</si>
  <si>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</si>
  <si>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</si>
  <si>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</si>
  <si>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</si>
  <si>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一般性转移支付</t>
  </si>
  <si>
    <t>上年结转使用数</t>
  </si>
  <si>
    <t>动支预备费</t>
  </si>
  <si>
    <t>动用预算稳定调节基金</t>
  </si>
  <si>
    <t>补充预算稳定调节基金</t>
  </si>
  <si>
    <t xml:space="preserve">  科技重大项目</t>
  </si>
  <si>
    <t xml:space="preserve">  财政对基本养老保险基金的补助</t>
  </si>
  <si>
    <t xml:space="preserve">  财政对基本医疗保险基金的补助</t>
  </si>
  <si>
    <t xml:space="preserve">  医疗救助</t>
  </si>
  <si>
    <t xml:space="preserve">  优抚对象医疗</t>
  </si>
  <si>
    <t xml:space="preserve">  物资事务</t>
  </si>
  <si>
    <t xml:space="preserve">    成品油税费改革税收返还收入</t>
  </si>
  <si>
    <t xml:space="preserve">    成品油税费改革税收返还支出</t>
  </si>
  <si>
    <t xml:space="preserve">    增值税税收返还收入</t>
  </si>
  <si>
    <t xml:space="preserve">    增值税税收返还支出</t>
  </si>
  <si>
    <t xml:space="preserve">    消费税税收返还收入</t>
  </si>
  <si>
    <t xml:space="preserve">    消费税税收返还支出</t>
  </si>
  <si>
    <t xml:space="preserve">    增值税“五五分享”税收返还收入</t>
  </si>
  <si>
    <t xml:space="preserve">    增值税“五五分享”税收返还支出</t>
  </si>
  <si>
    <t xml:space="preserve">    城乡义务教育转移支付收入</t>
  </si>
  <si>
    <t xml:space="preserve">    城乡义务教育转移支付支出</t>
  </si>
  <si>
    <t xml:space="preserve">    基本养老金转移支付收入</t>
  </si>
  <si>
    <t xml:space="preserve">    基本养老金转移支付支出</t>
  </si>
  <si>
    <t xml:space="preserve">    城乡居民医疗保险转移支付收入</t>
  </si>
  <si>
    <t xml:space="preserve">    民族地区转移支付收入</t>
  </si>
  <si>
    <t xml:space="preserve">    民族地区转移支付支出</t>
  </si>
  <si>
    <t xml:space="preserve">    贫困地区转移支付收入</t>
  </si>
  <si>
    <t xml:space="preserve">    贫困地区转移支付支出</t>
  </si>
  <si>
    <t xml:space="preserve">  体制上解支出</t>
  </si>
  <si>
    <t>接受其他地区援助收入</t>
  </si>
  <si>
    <t>援助其他地区支出</t>
  </si>
  <si>
    <t xml:space="preserve">  接受其他省(自治区、直辖市、计划单列市)援助收入</t>
  </si>
  <si>
    <t xml:space="preserve">  援助其他省(自治区、直辖市、计划单列市)支出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</si>
  <si>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</si>
  <si>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</si>
  <si>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</si>
  <si>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</si>
  <si>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</si>
  <si>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</si>
  <si>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社会保障和就业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</si>
  <si>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</si>
  <si>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</si>
  <si>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</si>
  <si>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</si>
  <si>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</si>
  <si>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</si>
  <si>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</si>
  <si>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住房保障</t>
  </si>
  <si>
    <t xml:space="preserve">    粮油物资储备</t>
  </si>
  <si>
    <t xml:space="preserve">    其他支出</t>
  </si>
  <si>
    <t>国有土地收益基金收入</t>
  </si>
  <si>
    <t>大中型水库库区基金收入</t>
  </si>
  <si>
    <t>小型水库移民扶助基金收入</t>
  </si>
  <si>
    <t>动用上年结余</t>
  </si>
  <si>
    <t>本年短收安排</t>
  </si>
  <si>
    <t xml:space="preserve">  其他政府性基金及对应专项债务收入安排的支出</t>
  </si>
  <si>
    <t>　　环境保护税</t>
  </si>
  <si>
    <t>　　环境保护税</t>
    <phoneticPr fontId="2" type="noConversion"/>
  </si>
  <si>
    <r>
      <t>超(短</t>
    </r>
    <r>
      <rPr>
        <sz val="10"/>
        <rFont val="宋体"/>
        <family val="3"/>
        <charset val="134"/>
      </rPr>
      <t>)</t>
    </r>
    <r>
      <rPr>
        <sz val="10"/>
        <rFont val="宋体"/>
        <family val="3"/>
        <charset val="134"/>
      </rPr>
      <t>收</t>
    </r>
    <phoneticPr fontId="2" type="noConversion"/>
  </si>
  <si>
    <t xml:space="preserve">  从其他资金调入</t>
    <phoneticPr fontId="2" type="noConversion"/>
  </si>
  <si>
    <t xml:space="preserve">  从政府性基金预算调入</t>
    <phoneticPr fontId="2" type="noConversion"/>
  </si>
  <si>
    <t xml:space="preserve">  从国有资本经营预算调入</t>
    <phoneticPr fontId="2" type="noConversion"/>
  </si>
  <si>
    <t xml:space="preserve">    其他返还性支出</t>
    <phoneticPr fontId="2" type="noConversion"/>
  </si>
  <si>
    <t xml:space="preserve">    其他返还性收入</t>
    <phoneticPr fontId="2" type="noConversion"/>
  </si>
  <si>
    <t xml:space="preserve">    环境保护税</t>
    <phoneticPr fontId="2" type="noConversion"/>
  </si>
  <si>
    <t>增加(减少)
预算指标</t>
    <phoneticPr fontId="2" type="noConversion"/>
  </si>
  <si>
    <t xml:space="preserve">  能源管理事务</t>
  </si>
  <si>
    <t xml:space="preserve">  金融部门行政支出</t>
  </si>
  <si>
    <t xml:space="preserve">    国内增值税</t>
  </si>
  <si>
    <t>说     明</t>
    <phoneticPr fontId="2" type="noConversion"/>
  </si>
  <si>
    <t xml:space="preserve">  可再生能源电价附加收入安排的支出</t>
  </si>
  <si>
    <t>预算数</t>
    <phoneticPr fontId="2" type="noConversion"/>
  </si>
  <si>
    <t>上年末地方政府债务余额</t>
  </si>
  <si>
    <t xml:space="preserve">  一般债务</t>
  </si>
  <si>
    <t xml:space="preserve">  专项债务</t>
  </si>
  <si>
    <t>本年地方政府债务余额限额</t>
  </si>
  <si>
    <t>本年地方政府债务(转贷)收入</t>
  </si>
  <si>
    <t>本年地方政府债务还本支出</t>
  </si>
  <si>
    <t>年末地方政府债务余额</t>
  </si>
  <si>
    <t>收入项目</t>
  </si>
  <si>
    <t>支出项目</t>
  </si>
  <si>
    <t>结余项目</t>
  </si>
  <si>
    <t>大中型水库移民后期扶持基金结余</t>
  </si>
  <si>
    <t>可再生能源电价附加收入</t>
  </si>
  <si>
    <t>可再生能源电价附加收入安排的支出</t>
  </si>
  <si>
    <t>可再生能源电价附加结余</t>
  </si>
  <si>
    <t>国有土地使用权出让相关收入</t>
  </si>
  <si>
    <t>国有土地使用权出让相关结余</t>
  </si>
  <si>
    <t>车辆通行费相关收入</t>
  </si>
  <si>
    <t>车辆通行费相关结余</t>
  </si>
  <si>
    <t>民航发展基金结余</t>
  </si>
  <si>
    <t>旅游发展基金结余</t>
  </si>
  <si>
    <t>彩票发行机构和彩票销售机构的业务费用结余</t>
  </si>
  <si>
    <t>彩票公益金结余</t>
  </si>
  <si>
    <t>其他政府性基金相关收入</t>
  </si>
  <si>
    <t>其他政府性基金相关结余</t>
  </si>
  <si>
    <t>调入
资金</t>
    <phoneticPr fontId="2" type="noConversion"/>
  </si>
  <si>
    <t>债务转
贷支出</t>
    <phoneticPr fontId="2" type="noConversion"/>
  </si>
  <si>
    <r>
      <t>决算1</t>
    </r>
    <r>
      <rPr>
        <sz val="12"/>
        <rFont val="宋体"/>
        <family val="3"/>
        <charset val="134"/>
      </rPr>
      <t>6</t>
    </r>
    <r>
      <rPr>
        <sz val="12"/>
        <rFont val="宋体"/>
        <family val="3"/>
        <charset val="134"/>
      </rPr>
      <t>表</t>
    </r>
    <phoneticPr fontId="2" type="noConversion"/>
  </si>
  <si>
    <t>第五部分:地方政府债务余额表</t>
    <phoneticPr fontId="2" type="noConversion"/>
  </si>
  <si>
    <t>比上年
增减%</t>
    <phoneticPr fontId="2" type="noConversion"/>
  </si>
  <si>
    <t>加对各地补助比上年增减%</t>
    <phoneticPr fontId="21" type="noConversion"/>
  </si>
  <si>
    <t>第一部分:一般公共预算收支决算表</t>
    <phoneticPr fontId="2" type="noConversion"/>
  </si>
  <si>
    <t>第二部分:政府性基金收支决算表</t>
    <phoneticPr fontId="2" type="noConversion"/>
  </si>
  <si>
    <t>第三部分:国有资本经营收支决算表</t>
    <phoneticPr fontId="2" type="noConversion"/>
  </si>
  <si>
    <t>第四部分:社会保险基金收支决算表</t>
    <phoneticPr fontId="2" type="noConversion"/>
  </si>
  <si>
    <t xml:space="preserve">  港澳台事务</t>
  </si>
  <si>
    <t xml:space="preserve">  网信事务</t>
  </si>
  <si>
    <t xml:space="preserve">  市场监督管理事务</t>
  </si>
  <si>
    <t>文化旅游体育与传媒支出</t>
  </si>
  <si>
    <t xml:space="preserve">  文化和旅游</t>
  </si>
  <si>
    <t xml:space="preserve">  新闻出版电影</t>
  </si>
  <si>
    <t xml:space="preserve">  广播电视</t>
  </si>
  <si>
    <t xml:space="preserve">  退役军人管理事务</t>
  </si>
  <si>
    <t>卫生健康支出</t>
  </si>
  <si>
    <t xml:space="preserve">  卫生健康管理事务</t>
  </si>
  <si>
    <t xml:space="preserve">  医疗保障管理事务</t>
  </si>
  <si>
    <t xml:space="preserve">  老龄卫生健康事务</t>
  </si>
  <si>
    <t xml:space="preserve">  其他卫生健康支出</t>
  </si>
  <si>
    <t xml:space="preserve">  城乡社区环境卫生</t>
  </si>
  <si>
    <t xml:space="preserve">  林业和草原</t>
  </si>
  <si>
    <t>自然资源海洋气象等支出</t>
  </si>
  <si>
    <t xml:space="preserve">  自然资源事务</t>
  </si>
  <si>
    <t xml:space="preserve">  海洋管理事务</t>
  </si>
  <si>
    <t xml:space="preserve">  其他自然资源海洋气象等支出</t>
  </si>
  <si>
    <t xml:space="preserve">  住房改革支出</t>
  </si>
  <si>
    <t xml:space="preserve">  城乡社区住宅</t>
  </si>
  <si>
    <t>灾害防治及应急管理支出</t>
  </si>
  <si>
    <t xml:space="preserve">  应急管理事务</t>
  </si>
  <si>
    <t xml:space="preserve">  消防事务</t>
  </si>
  <si>
    <t xml:space="preserve">  森林消防事务</t>
  </si>
  <si>
    <t xml:space="preserve">  煤矿安全</t>
  </si>
  <si>
    <t xml:space="preserve">  自然灾害防治</t>
  </si>
  <si>
    <t xml:space="preserve">  自然灾害救灾及恢复重建支出</t>
  </si>
  <si>
    <t xml:space="preserve">  其他灾害防治及应急管理支出</t>
  </si>
  <si>
    <t xml:space="preserve">    边境地区转移支付收入</t>
    <phoneticPr fontId="2" type="noConversion"/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</si>
  <si>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</si>
  <si>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</si>
  <si>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</si>
  <si>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</si>
  <si>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</si>
  <si>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</si>
  <si>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</si>
  <si>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</si>
  <si>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卫生健康共同财政事权转移支付收入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</si>
  <si>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</si>
  <si>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</si>
  <si>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</si>
  <si>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</si>
  <si>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</si>
  <si>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</si>
  <si>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</si>
  <si>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</si>
  <si>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</si>
  <si>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粮油物资储备共同财政事权转移支付收入  </t>
  </si>
  <si>
    <t xml:space="preserve">    其他共同财政事权转移支付收入  </t>
  </si>
  <si>
    <t xml:space="preserve">    文化旅游体育与传媒</t>
    <phoneticPr fontId="2" type="noConversion"/>
  </si>
  <si>
    <t xml:space="preserve">    卫生健康</t>
    <phoneticPr fontId="2" type="noConversion"/>
  </si>
  <si>
    <t xml:space="preserve">    自然资源海洋气象等</t>
    <phoneticPr fontId="2" type="noConversion"/>
  </si>
  <si>
    <t>动用预算稳定调节基金</t>
    <phoneticPr fontId="2" type="noConversion"/>
  </si>
  <si>
    <t xml:space="preserve">    城乡居民基本医疗保险转移支付支出</t>
    <phoneticPr fontId="2" type="noConversion"/>
  </si>
  <si>
    <t xml:space="preserve">    边境地区转移支付支出</t>
    <phoneticPr fontId="2" type="noConversion"/>
  </si>
  <si>
    <t xml:space="preserve">    一般公共服务共同财政事权转移支付支出  </t>
  </si>
  <si>
    <t xml:space="preserve">    外交共同财政事权转移支付支出 </t>
  </si>
  <si>
    <t xml:space="preserve">    国防共同财政事权转移支付支出 </t>
  </si>
  <si>
    <t xml:space="preserve">    公共安全共同财政事权转移支付支出 </t>
  </si>
  <si>
    <t xml:space="preserve">    教育共同财政事权转移支付支出 </t>
  </si>
  <si>
    <t xml:space="preserve">    科学技术共同财政事权转移支付支出  </t>
  </si>
  <si>
    <t xml:space="preserve">    文化旅游体育与传媒共同财政事权转移支付支出  </t>
  </si>
  <si>
    <t xml:space="preserve">    社会保障和就业共同财政事权转移支付支出 </t>
  </si>
  <si>
    <t xml:space="preserve">    卫生健康共同财政事权转移支付支出  </t>
  </si>
  <si>
    <t xml:space="preserve">    节能环保共同财政事权转移支付支出</t>
  </si>
  <si>
    <t xml:space="preserve">    城乡社区共同财政事权转移支付支出</t>
  </si>
  <si>
    <t xml:space="preserve">    农林水共同财政事权转移支付支出</t>
  </si>
  <si>
    <t xml:space="preserve">    交通运输共同财政事权转移支付支出 </t>
  </si>
  <si>
    <t xml:space="preserve">    资源勘探信息等共同财政事权转移支付支出 </t>
  </si>
  <si>
    <t xml:space="preserve">    商业服务业等共同财政事权转移支付支出</t>
  </si>
  <si>
    <t xml:space="preserve">    金融共同财政事权转移支付支出 </t>
  </si>
  <si>
    <t xml:space="preserve">    自然资源海洋气象等共同财政事权转移支付支出  </t>
  </si>
  <si>
    <t xml:space="preserve">    住房保障共同财政事权转移支付支出</t>
  </si>
  <si>
    <t xml:space="preserve">    粮油物资储备共同财政事权转移支付支出</t>
  </si>
  <si>
    <t xml:space="preserve">    其他共同财政事权转移支付支出 </t>
  </si>
  <si>
    <t xml:space="preserve">    自然资源海洋气象等</t>
    <phoneticPr fontId="2" type="noConversion"/>
  </si>
  <si>
    <t>安排预算稳定调节基金</t>
    <phoneticPr fontId="2" type="noConversion"/>
  </si>
  <si>
    <t>七、文化旅游体育与传媒支出</t>
    <phoneticPr fontId="2" type="noConversion"/>
  </si>
  <si>
    <t>九、卫生健康支出</t>
    <phoneticPr fontId="2" type="noConversion"/>
  </si>
  <si>
    <t>十八、自然资源海洋气象等支出</t>
    <phoneticPr fontId="2" type="noConversion"/>
  </si>
  <si>
    <t>二十一、灾害防治及应急管理支出</t>
  </si>
  <si>
    <t>二十二、预备费</t>
    <phoneticPr fontId="2" type="noConversion"/>
  </si>
  <si>
    <t>二十三、其他支出</t>
    <phoneticPr fontId="2" type="noConversion"/>
  </si>
  <si>
    <t>二十四、债务付息支出</t>
    <phoneticPr fontId="2" type="noConversion"/>
  </si>
  <si>
    <t>二十五、债务发行费用支出</t>
    <phoneticPr fontId="2" type="noConversion"/>
  </si>
  <si>
    <t>　　其他税收</t>
  </si>
  <si>
    <t>专项债券对应项目专项收入</t>
  </si>
  <si>
    <t>合计</t>
    <phoneticPr fontId="2" type="noConversion"/>
  </si>
  <si>
    <t>政府性基金收入</t>
    <phoneticPr fontId="2" type="noConversion"/>
  </si>
  <si>
    <t>国有资本经营预算收入</t>
  </si>
  <si>
    <t>国有资本经营预算支出</t>
  </si>
  <si>
    <t>二、外交、国防支出</t>
  </si>
  <si>
    <t>三、公共安全支出</t>
  </si>
  <si>
    <t>四、教育支出</t>
  </si>
  <si>
    <t>五、科学技术支出</t>
  </si>
  <si>
    <t>六、文化旅游体育与传媒支出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</si>
  <si>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</si>
  <si>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</si>
  <si>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</si>
  <si>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</si>
  <si>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</si>
  <si>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</si>
  <si>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</si>
  <si>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</si>
  <si>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十七、住房保障支出</t>
  </si>
  <si>
    <t>十八、粮油物资储备支出</t>
  </si>
  <si>
    <t>二十、其他支出</t>
  </si>
  <si>
    <t>二十一、债务付息支出</t>
  </si>
  <si>
    <t>二十二、债务发行费用支出</t>
  </si>
  <si>
    <t>政府性基金预算支出</t>
  </si>
  <si>
    <t xml:space="preserve">  国家电影事业发展专项资金安排的支出</t>
  </si>
  <si>
    <t xml:space="preserve">  农业土地开发资金安排的支出</t>
  </si>
  <si>
    <t xml:space="preserve">  土地储备专项债券收入安排的支出  </t>
  </si>
  <si>
    <t xml:space="preserve">  棚户区改造专项债券收入安排的支出  </t>
  </si>
  <si>
    <t xml:space="preserve">  车辆通行费安排的支出</t>
  </si>
  <si>
    <t xml:space="preserve">  港口建设费安排的支出</t>
  </si>
  <si>
    <t xml:space="preserve">  政府收费公路专项债券收入安排的支出  </t>
  </si>
  <si>
    <t xml:space="preserve">  彩票公益金安排的支出</t>
  </si>
  <si>
    <t>国家电影事业发展专项资金相关收入</t>
  </si>
  <si>
    <t>国家电影事业发展专项资金相关结余</t>
  </si>
  <si>
    <t>农业土地开发资金相关收入</t>
  </si>
  <si>
    <t>农业土地开发资金相关结余</t>
  </si>
  <si>
    <t>污水处理费相关收入</t>
  </si>
  <si>
    <t>污水处理费相关支出</t>
  </si>
  <si>
    <t>污水处理费相关结余</t>
  </si>
  <si>
    <t>国家重大水利工程建设基金相关收入</t>
  </si>
  <si>
    <t>国家重大水利工程建设基金相关支出</t>
  </si>
  <si>
    <t>国家重大水利工程建设基金相关结余</t>
  </si>
  <si>
    <t>港口建设费相关收入</t>
  </si>
  <si>
    <t>港口建设费相关支出</t>
  </si>
  <si>
    <t>港口建设费相关结余</t>
  </si>
  <si>
    <t>彩票公益金安排的支出</t>
  </si>
  <si>
    <t>政府性基金预算收入</t>
  </si>
  <si>
    <t>政府性基金预算结余</t>
  </si>
  <si>
    <t>七、社会保障和就业支出</t>
    <phoneticPr fontId="21" type="noConversion"/>
  </si>
  <si>
    <t>十六、自然资源海洋气象等支出</t>
    <phoneticPr fontId="21" type="noConversion"/>
  </si>
  <si>
    <t>十九、灾害防治及应急管理支出</t>
    <phoneticPr fontId="21" type="noConversion"/>
  </si>
  <si>
    <t>自治州第十五届人民代表大会
常务委员会第    次会议文件</t>
    <phoneticPr fontId="2" type="noConversion"/>
  </si>
  <si>
    <r>
      <t>2020</t>
    </r>
    <r>
      <rPr>
        <b/>
        <sz val="40"/>
        <rFont val="方正小标宋_GBK"/>
        <family val="4"/>
        <charset val="134"/>
      </rPr>
      <t>年自治州本级决算</t>
    </r>
    <phoneticPr fontId="2" type="noConversion"/>
  </si>
  <si>
    <t>昌吉州财政局</t>
    <phoneticPr fontId="2" type="noConversion"/>
  </si>
  <si>
    <t>2020年度昌吉回族自治州本级一般公共预算收支决算总表</t>
  </si>
  <si>
    <t>2020年度昌吉回族自治州本级一般公共预算收入完成情况表</t>
  </si>
  <si>
    <t>2020年度昌吉回族自治州本级一般公共预算支出完成情况表</t>
  </si>
  <si>
    <t>2020年度昌吉回族自治州本级一般公共预算收支决算平衡表</t>
  </si>
  <si>
    <t>2020年度昌吉回族自治州本级一般公共预算收入预算变动情况表</t>
  </si>
  <si>
    <t>2020年度昌吉回族自治州本级政府性基金收支决算总表</t>
  </si>
  <si>
    <t>2020年度昌吉回族自治州本级政府性基金收入预算变动情况表</t>
  </si>
  <si>
    <t>2020年度昌吉回族自治州本级政府性基金支出预算变动情况表</t>
  </si>
  <si>
    <t>2020年度昌吉回族自治州本级政府性基金收支及结余情况表</t>
  </si>
  <si>
    <t>2020年度昌吉回族自治州本级国有资本经营收支决算总表</t>
  </si>
  <si>
    <t>2020年度昌吉回族自治州本级国有资本经营收支决算明细表</t>
  </si>
  <si>
    <t>2020年度昌吉回族自治州本级社会保险基金收入情况表</t>
  </si>
  <si>
    <t>2020年度昌吉回族自治州本级社会保险基金支出情况表</t>
  </si>
  <si>
    <t>2020年度昌吉回族自治州本级社会保险基金决算结余情况表</t>
  </si>
  <si>
    <t>2020年度昌吉回族自治州本级地方政府债务余额情况表</t>
  </si>
  <si>
    <t>2020年度昌吉回族自治州本级一般公共预算收入完成情况表</t>
    <phoneticPr fontId="2" type="noConversion"/>
  </si>
  <si>
    <t>2020年度昌吉回族自治州本级一般公共预算支出完成情况表</t>
    <phoneticPr fontId="2" type="noConversion"/>
  </si>
  <si>
    <t>2020年度昌吉回族自治州本级一般公共预算收支决算平衡表</t>
    <phoneticPr fontId="2" type="noConversion"/>
  </si>
  <si>
    <t>2020年度昌吉回族自治州本级一般公共预算收入预算变动情况表</t>
    <phoneticPr fontId="2" type="noConversion"/>
  </si>
  <si>
    <t>2020年度昌吉回族自治州本级一般公共预算支出预算变动及结余、结转情况表</t>
    <phoneticPr fontId="2" type="noConversion"/>
  </si>
  <si>
    <t>2020年度昌吉回族自治州本级政府性基金收入预算变动情况表</t>
    <phoneticPr fontId="2" type="noConversion"/>
  </si>
  <si>
    <t>2020年度昌吉回族自治州本级政府性基金支出预算变动情况表</t>
    <phoneticPr fontId="2" type="noConversion"/>
  </si>
  <si>
    <t>2020年度昌吉回族自治州本级政府性基金收支及结余情况表</t>
    <phoneticPr fontId="2" type="noConversion"/>
  </si>
  <si>
    <t>2020年度昌吉回族自治州本级国有资本经营收支决算明细表</t>
    <phoneticPr fontId="2" type="noConversion"/>
  </si>
  <si>
    <t>州本级</t>
    <phoneticPr fontId="2" type="noConversion"/>
  </si>
  <si>
    <t>农业园区</t>
    <phoneticPr fontId="2" type="noConversion"/>
  </si>
  <si>
    <t>准东开发区</t>
    <phoneticPr fontId="2" type="noConversion"/>
  </si>
  <si>
    <t>准东开发区</t>
    <phoneticPr fontId="2" type="noConversion"/>
  </si>
  <si>
    <t>准东开发区</t>
    <phoneticPr fontId="2" type="noConversion"/>
  </si>
  <si>
    <t>农业园区</t>
    <phoneticPr fontId="21" type="noConversion"/>
  </si>
  <si>
    <t>准东开发区</t>
    <phoneticPr fontId="21" type="noConversion"/>
  </si>
  <si>
    <r>
      <t>决算0</t>
    </r>
    <r>
      <rPr>
        <sz val="10"/>
        <rFont val="宋体"/>
        <family val="3"/>
        <charset val="134"/>
      </rPr>
      <t>4-1表</t>
    </r>
    <phoneticPr fontId="2" type="noConversion"/>
  </si>
  <si>
    <t>州本级</t>
    <phoneticPr fontId="2" type="noConversion"/>
  </si>
  <si>
    <t>农业园区</t>
    <phoneticPr fontId="2" type="noConversion"/>
  </si>
  <si>
    <t>准东开发区</t>
    <phoneticPr fontId="2" type="noConversion"/>
  </si>
  <si>
    <t>州本级</t>
    <phoneticPr fontId="2" type="noConversion"/>
  </si>
  <si>
    <t>农业园区</t>
    <phoneticPr fontId="2" type="noConversion"/>
  </si>
  <si>
    <t>准东开发区</t>
    <phoneticPr fontId="2" type="noConversion"/>
  </si>
  <si>
    <t>决算数</t>
    <phoneticPr fontId="2" type="noConversion"/>
  </si>
  <si>
    <t>州本级合计</t>
    <phoneticPr fontId="2" type="noConversion"/>
  </si>
  <si>
    <t>州本级合计</t>
    <phoneticPr fontId="2" type="noConversion"/>
  </si>
  <si>
    <t>州本级合计</t>
    <phoneticPr fontId="2" type="noConversion"/>
  </si>
  <si>
    <t>州本级合计</t>
    <phoneticPr fontId="21" type="noConversion"/>
  </si>
  <si>
    <t>州本级</t>
    <phoneticPr fontId="21" type="noConversion"/>
  </si>
  <si>
    <t>州本级合计</t>
    <phoneticPr fontId="2" type="noConversion"/>
  </si>
  <si>
    <t>州本级合计</t>
    <phoneticPr fontId="2" type="noConversion"/>
  </si>
  <si>
    <t>州本级合计</t>
    <phoneticPr fontId="2" type="noConversion"/>
  </si>
  <si>
    <t>决算05-1表</t>
    <phoneticPr fontId="2" type="noConversion"/>
  </si>
  <si>
    <r>
      <t>决算0</t>
    </r>
    <r>
      <rPr>
        <sz val="10"/>
        <rFont val="宋体"/>
        <family val="3"/>
        <charset val="134"/>
      </rPr>
      <t>6-1表</t>
    </r>
    <phoneticPr fontId="2" type="noConversion"/>
  </si>
  <si>
    <t>　　捐赠收入</t>
    <phoneticPr fontId="2" type="noConversion"/>
  </si>
  <si>
    <t>　　政府住房基金收入</t>
    <phoneticPr fontId="2" type="noConversion"/>
  </si>
  <si>
    <t>上年决算数</t>
    <phoneticPr fontId="2" type="noConversion"/>
  </si>
  <si>
    <t>州本级</t>
    <phoneticPr fontId="2" type="noConversion"/>
  </si>
  <si>
    <t>农业园区</t>
    <phoneticPr fontId="2" type="noConversion"/>
  </si>
  <si>
    <t>准东开发区</t>
    <phoneticPr fontId="2" type="noConversion"/>
  </si>
  <si>
    <t xml:space="preserve">      地方政府向外国政府借款转贷收入</t>
    <phoneticPr fontId="2" type="noConversion"/>
  </si>
  <si>
    <t xml:space="preserve">      地方政府向国际组织借款转贷收入</t>
    <phoneticPr fontId="2" type="noConversion"/>
  </si>
  <si>
    <t xml:space="preserve">      地方政府其他一般债券转贷收入</t>
    <phoneticPr fontId="2" type="noConversion"/>
  </si>
  <si>
    <t>债务转贷收入</t>
    <phoneticPr fontId="2" type="noConversion"/>
  </si>
  <si>
    <t xml:space="preserve">  地方政府一般债务转贷收入</t>
    <phoneticPr fontId="2" type="noConversion"/>
  </si>
  <si>
    <t xml:space="preserve">    地方政府一般债券转贷支出</t>
    <phoneticPr fontId="2" type="noConversion"/>
  </si>
  <si>
    <t xml:space="preserve">    地方政府向外国政府借款转贷支出</t>
    <phoneticPr fontId="2" type="noConversion"/>
  </si>
  <si>
    <t xml:space="preserve">    地方政府向国际组织借款转贷支出</t>
    <phoneticPr fontId="2" type="noConversion"/>
  </si>
  <si>
    <t xml:space="preserve">    地方政府其他一般债券转贷支出</t>
    <phoneticPr fontId="2" type="noConversion"/>
  </si>
  <si>
    <t xml:space="preserve">    捐赠收入</t>
    <phoneticPr fontId="2" type="noConversion"/>
  </si>
  <si>
    <t xml:space="preserve">    政府住房基金收入</t>
    <phoneticPr fontId="2" type="noConversion"/>
  </si>
  <si>
    <t xml:space="preserve">  对外联络事务</t>
  </si>
  <si>
    <t>外交支出</t>
  </si>
  <si>
    <t xml:space="preserve">  外交管理事务</t>
  </si>
  <si>
    <t xml:space="preserve">  驻外机构</t>
  </si>
  <si>
    <t xml:space="preserve">  对外援助</t>
  </si>
  <si>
    <t xml:space="preserve">  国际组织</t>
  </si>
  <si>
    <t xml:space="preserve">  对外合作与交流</t>
  </si>
  <si>
    <t xml:space="preserve">  对外宣传</t>
  </si>
  <si>
    <t xml:space="preserve">  边界勘界联检</t>
  </si>
  <si>
    <t xml:space="preserve">  国际发展合作</t>
  </si>
  <si>
    <t xml:space="preserve">  其他外交支出</t>
  </si>
  <si>
    <t>国防支出</t>
  </si>
  <si>
    <t xml:space="preserve">  现役部队</t>
  </si>
  <si>
    <t xml:space="preserve">  国防科研事业</t>
  </si>
  <si>
    <t xml:space="preserve">  专项工程</t>
  </si>
  <si>
    <t xml:space="preserve">  国防动员</t>
  </si>
  <si>
    <t xml:space="preserve">  其他国防支出</t>
  </si>
  <si>
    <t>公共安全支出</t>
  </si>
  <si>
    <t xml:space="preserve">  武装警察部队</t>
  </si>
  <si>
    <t xml:space="preserve">  公安</t>
  </si>
  <si>
    <t xml:space="preserve">  国家安全</t>
  </si>
  <si>
    <t xml:space="preserve">  检察</t>
  </si>
  <si>
    <t xml:space="preserve">  法院</t>
  </si>
  <si>
    <t xml:space="preserve">  司法</t>
  </si>
  <si>
    <t xml:space="preserve">  监狱</t>
  </si>
  <si>
    <t xml:space="preserve">  强制隔离戒毒</t>
  </si>
  <si>
    <t xml:space="preserve">  国家保密</t>
  </si>
  <si>
    <t xml:space="preserve">  缉私警察</t>
  </si>
  <si>
    <t xml:space="preserve">  其他公共安全支出</t>
  </si>
  <si>
    <t xml:space="preserve">  留学教育</t>
  </si>
  <si>
    <t xml:space="preserve">  教育费附加安排的支出</t>
  </si>
  <si>
    <t xml:space="preserve">  其他文化旅游体育与传媒支出</t>
  </si>
  <si>
    <t xml:space="preserve">  补充全国社会保障基金</t>
  </si>
  <si>
    <t xml:space="preserve">  行政事业单位养老支出</t>
  </si>
  <si>
    <t xml:space="preserve">  最低生活保障</t>
  </si>
  <si>
    <t xml:space="preserve">  特困人员救助供养</t>
  </si>
  <si>
    <t xml:space="preserve">  补充道路交通事故社会救助基金</t>
  </si>
  <si>
    <t xml:space="preserve">  其他生活救助</t>
  </si>
  <si>
    <t xml:space="preserve">  财政对其他社会保险基金的补助</t>
  </si>
  <si>
    <t xml:space="preserve">  财政代缴社会保险费支出</t>
  </si>
  <si>
    <t xml:space="preserve">  行政事业单位医疗</t>
  </si>
  <si>
    <t xml:space="preserve">  退耕还林还草</t>
  </si>
  <si>
    <t xml:space="preserve">  风沙荒漠治理</t>
  </si>
  <si>
    <t xml:space="preserve">  已垦草原退耕还草</t>
  </si>
  <si>
    <t xml:space="preserve">  农业农村</t>
  </si>
  <si>
    <t xml:space="preserve">  农村综合改革</t>
  </si>
  <si>
    <t xml:space="preserve">  其他交通运输支出</t>
  </si>
  <si>
    <t>资源勘探工业信息等支出</t>
  </si>
  <si>
    <t xml:space="preserve">  其他资源勘探工业信息等支出</t>
  </si>
  <si>
    <t xml:space="preserve">  金融部门监管支出</t>
  </si>
  <si>
    <t xml:space="preserve">  金融调控支出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</si>
  <si>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</si>
  <si>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</si>
  <si>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</si>
  <si>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</si>
  <si>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</si>
  <si>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</si>
  <si>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</si>
  <si>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</si>
  <si>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能源储备</t>
  </si>
  <si>
    <t xml:space="preserve">  中央政府国内债务付息支出</t>
  </si>
  <si>
    <t xml:space="preserve">  中央政府国外债务付息支出</t>
  </si>
  <si>
    <t xml:space="preserve">  中央政府国内债务发行费用支出</t>
  </si>
  <si>
    <t xml:space="preserve">  中央政府国外债务发行费用支出</t>
  </si>
  <si>
    <t>本年短收安排</t>
    <phoneticPr fontId="2" type="noConversion"/>
  </si>
  <si>
    <t>安排预算稳定调节基金</t>
    <phoneticPr fontId="2" type="noConversion"/>
  </si>
  <si>
    <t>债务转贷收入</t>
    <phoneticPr fontId="2" type="noConversion"/>
  </si>
  <si>
    <t>2020年度昌吉回族自治州本级国有资本经营收支决算总表</t>
    <phoneticPr fontId="2" type="noConversion"/>
  </si>
  <si>
    <r>
      <t>决算1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表</t>
    </r>
    <phoneticPr fontId="2" type="noConversion"/>
  </si>
  <si>
    <t>州本级合计</t>
    <phoneticPr fontId="2" type="noConversion"/>
  </si>
  <si>
    <t>州本级</t>
    <phoneticPr fontId="2" type="noConversion"/>
  </si>
  <si>
    <t>农业园区</t>
    <phoneticPr fontId="2" type="noConversion"/>
  </si>
  <si>
    <t>准东开发区</t>
    <phoneticPr fontId="2" type="noConversion"/>
  </si>
  <si>
    <t>调整预算数</t>
    <phoneticPr fontId="2" type="noConversion"/>
  </si>
  <si>
    <t>预算数</t>
    <phoneticPr fontId="2" type="noConversion"/>
  </si>
  <si>
    <t>补助下级支出</t>
    <phoneticPr fontId="2" type="noConversion"/>
  </si>
  <si>
    <t xml:space="preserve">    医疗卫生共同财政事权转移支付收入  </t>
    <phoneticPr fontId="2" type="noConversion"/>
  </si>
  <si>
    <t xml:space="preserve">    医疗卫生共同财政事权转移支付支出  </t>
    <phoneticPr fontId="2" type="noConversion"/>
  </si>
  <si>
    <t xml:space="preserve">    粮油物资储备共同财政事权转移支付收入  </t>
    <phoneticPr fontId="2" type="noConversion"/>
  </si>
  <si>
    <t xml:space="preserve">    灾害防治及应急管理共同财政事权转移支付收入 </t>
    <phoneticPr fontId="2" type="noConversion"/>
  </si>
  <si>
    <t xml:space="preserve">    灾害防治及应急管理共同财政事权转移支付支出</t>
    <phoneticPr fontId="2" type="noConversion"/>
  </si>
  <si>
    <t>2020年度昌吉回族自治州本级（农业园区）一般公共预算收支决算平衡表</t>
  </si>
  <si>
    <t>决算04-2表</t>
  </si>
  <si>
    <t xml:space="preserve">    其他返还性收入</t>
  </si>
  <si>
    <t xml:space="preserve">    其他返还性支出</t>
  </si>
  <si>
    <t xml:space="preserve">    城乡居民基本医疗保险转移支付支出</t>
  </si>
  <si>
    <t xml:space="preserve">    边境地区转移支付收入</t>
  </si>
  <si>
    <t xml:space="preserve">    边境地区转移支付支出</t>
  </si>
  <si>
    <t xml:space="preserve">    文化旅游体育与传媒</t>
  </si>
  <si>
    <t xml:space="preserve">    卫生健康</t>
  </si>
  <si>
    <t xml:space="preserve">    自然资源海洋气象等</t>
  </si>
  <si>
    <t xml:space="preserve">  从政府性基金预算调入</t>
  </si>
  <si>
    <t xml:space="preserve">  从国有资本经营预算调入</t>
  </si>
  <si>
    <t xml:space="preserve">  从其他资金调入</t>
  </si>
  <si>
    <t>安排预算稳定调节基金</t>
  </si>
  <si>
    <t>2020年度昌吉回族自治州本级（农业园区）一般公共预算收入预算变动情况表</t>
  </si>
  <si>
    <r>
      <rPr>
        <sz val="10"/>
        <rFont val="宋体"/>
        <family val="3"/>
        <charset val="134"/>
      </rPr>
      <t>决算05</t>
    </r>
    <r>
      <rPr>
        <sz val="10"/>
        <rFont val="宋体"/>
        <family val="3"/>
        <charset val="134"/>
      </rPr>
      <t>-2</t>
    </r>
    <r>
      <rPr>
        <sz val="10"/>
        <rFont val="宋体"/>
        <family val="3"/>
        <charset val="134"/>
      </rPr>
      <t>表</t>
    </r>
  </si>
  <si>
    <t xml:space="preserve">    环境保护税</t>
  </si>
  <si>
    <t>2020年度昌吉回族自治州本级（农业园区）一般公共预算支出预算变动及结余、结转情况表</t>
  </si>
  <si>
    <r>
      <rPr>
        <sz val="10"/>
        <rFont val="宋体"/>
        <family val="3"/>
        <charset val="134"/>
      </rPr>
      <t>决算0</t>
    </r>
    <r>
      <rPr>
        <sz val="10"/>
        <rFont val="宋体"/>
        <family val="3"/>
        <charset val="134"/>
      </rPr>
      <t>6-2表</t>
    </r>
  </si>
  <si>
    <t>外交、国防和公共安全等支出</t>
  </si>
  <si>
    <t>2020年度昌吉回族自治州本级政府性基金收支决算总表                                       2020年度昌吉回族自治州本级政府性基金收支决算总表</t>
    <phoneticPr fontId="2" type="noConversion"/>
  </si>
  <si>
    <t>2020年度昌吉回族自治州本级（农业园区）政府性基金支出预算变动情况表</t>
  </si>
  <si>
    <t xml:space="preserve">  城市基础设施配套费安排的支出</t>
  </si>
  <si>
    <t>抗疫特别国债安排的支出</t>
  </si>
  <si>
    <t xml:space="preserve">  基础设施建设</t>
  </si>
  <si>
    <t xml:space="preserve">  抗疫相关支出</t>
  </si>
  <si>
    <t xml:space="preserve">  核电站乏燃料处理处置基金支出</t>
  </si>
  <si>
    <t xml:space="preserve">  国有土地使用权出让收入安排的支出</t>
  </si>
  <si>
    <t xml:space="preserve">  国有土地收益基金安排的支出</t>
  </si>
  <si>
    <t xml:space="preserve">  污水处理费安排的支出</t>
  </si>
  <si>
    <t xml:space="preserve">  城市基础设施配套费对应专项债务收入安排的支出  </t>
  </si>
  <si>
    <t xml:space="preserve">  污水处理费对应专项债务收入安排的支出  </t>
  </si>
  <si>
    <t xml:space="preserve">  国有土地使用权出让收入对应专项债务收入安排的支出  </t>
  </si>
  <si>
    <t>抗疫特别国债收入</t>
    <phoneticPr fontId="2" type="noConversion"/>
  </si>
  <si>
    <t>抗疫特别国债结余</t>
  </si>
  <si>
    <t>2020年度昌吉回族自治州本级（农业园区）政府性基金收支及结余情况表</t>
  </si>
  <si>
    <t>调入
资金</t>
  </si>
  <si>
    <t>债务转
贷支出</t>
  </si>
  <si>
    <t>城市基础设施配套费相关收入</t>
  </si>
  <si>
    <t>城市基础设施配套费相关支出</t>
  </si>
  <si>
    <t>城市基础设施配套费相关结余</t>
  </si>
  <si>
    <t>城市基础设施配套费相关收入</t>
    <phoneticPr fontId="2" type="noConversion"/>
  </si>
  <si>
    <t>城市基础设施配套费相关支出</t>
    <phoneticPr fontId="2" type="noConversion"/>
  </si>
  <si>
    <t>城市基础设施配套费相关结余</t>
    <phoneticPr fontId="2" type="noConversion"/>
  </si>
  <si>
    <t xml:space="preserve">      城市维护建设税</t>
    <phoneticPr fontId="2" type="noConversion"/>
  </si>
  <si>
    <t xml:space="preserve">       政府住房基金收入</t>
    <phoneticPr fontId="2" type="noConversion"/>
  </si>
  <si>
    <t xml:space="preserve">       捐赠收入</t>
    <phoneticPr fontId="2" type="noConversion"/>
  </si>
  <si>
    <t>合计</t>
    <phoneticPr fontId="2" type="noConversion"/>
  </si>
  <si>
    <t>-</t>
    <phoneticPr fontId="2" type="noConversion"/>
  </si>
  <si>
    <t>对各地补助</t>
    <phoneticPr fontId="21" type="noConversion"/>
  </si>
  <si>
    <t>对各地补助</t>
    <phoneticPr fontId="21" type="noConversion"/>
  </si>
  <si>
    <t>小计</t>
    <phoneticPr fontId="21" type="noConversion"/>
  </si>
  <si>
    <t>2020年度昌吉回族自治州本级（准东开发区）一般公共预算收支决算平衡表</t>
  </si>
  <si>
    <t>2020年度昌吉回族自治州本级（准东开发区）一般公共预算收入预算变动情况表</t>
  </si>
  <si>
    <r>
      <rPr>
        <sz val="10"/>
        <rFont val="宋体"/>
        <family val="3"/>
        <charset val="134"/>
      </rPr>
      <t>决算05</t>
    </r>
    <r>
      <rPr>
        <sz val="10"/>
        <rFont val="宋体"/>
        <family val="3"/>
        <charset val="134"/>
      </rPr>
      <t>-3</t>
    </r>
    <r>
      <rPr>
        <sz val="10"/>
        <rFont val="宋体"/>
        <family val="3"/>
        <charset val="134"/>
      </rPr>
      <t>表</t>
    </r>
  </si>
  <si>
    <t>　　政府住房基金收入</t>
  </si>
  <si>
    <t>2020年度昌吉回族自治州本级（准东开发区）一般公共预算支出预算变动及结余、结转情况表</t>
  </si>
  <si>
    <r>
      <rPr>
        <sz val="10"/>
        <rFont val="宋体"/>
        <family val="3"/>
        <charset val="134"/>
      </rPr>
      <t>决算0</t>
    </r>
    <r>
      <rPr>
        <sz val="10"/>
        <rFont val="宋体"/>
        <family val="3"/>
        <charset val="134"/>
      </rPr>
      <t>6-3表</t>
    </r>
  </si>
  <si>
    <t xml:space="preserve">  地方政府专项债务还本支出</t>
  </si>
  <si>
    <t xml:space="preserve">  抗疫特别国债还本支出</t>
  </si>
  <si>
    <t>决算09-1表</t>
    <phoneticPr fontId="2" type="noConversion"/>
  </si>
  <si>
    <t>决算09-2表</t>
    <phoneticPr fontId="2" type="noConversion"/>
  </si>
  <si>
    <t>2020年度昌吉回族自治州本级（准东开发区）政府性基金支出预算变动情况表</t>
  </si>
  <si>
    <t>决算09-3表</t>
    <phoneticPr fontId="2" type="noConversion"/>
  </si>
  <si>
    <t>2020年度昌吉回族自治州本级（准东开发区）政府性基金收支及结余情况表</t>
  </si>
  <si>
    <t>决算10-3表</t>
    <phoneticPr fontId="2" type="noConversion"/>
  </si>
  <si>
    <t>决算10-2表</t>
    <phoneticPr fontId="2" type="noConversion"/>
  </si>
  <si>
    <r>
      <t>决算1</t>
    </r>
    <r>
      <rPr>
        <sz val="10"/>
        <rFont val="宋体"/>
        <family val="3"/>
        <charset val="134"/>
      </rPr>
      <t>0-1表</t>
    </r>
    <phoneticPr fontId="2" type="noConversion"/>
  </si>
  <si>
    <t>抗疫特别国债支出</t>
    <phoneticPr fontId="2" type="noConversion"/>
  </si>
  <si>
    <t>抗疫特别国债结余</t>
    <phoneticPr fontId="2" type="noConversion"/>
  </si>
  <si>
    <t>决算16表</t>
  </si>
  <si>
    <t>州本级合计</t>
  </si>
  <si>
    <t>州本级</t>
  </si>
  <si>
    <t>农业园区</t>
  </si>
  <si>
    <t>准东开发区</t>
  </si>
  <si>
    <t>2020年度昌吉回族自治州本级一般公共预算收支决算总表</t>
    <phoneticPr fontId="2" type="noConversion"/>
  </si>
  <si>
    <r>
      <t>决算0</t>
    </r>
    <r>
      <rPr>
        <sz val="12"/>
        <rFont val="宋体"/>
        <family val="3"/>
        <charset val="134"/>
      </rPr>
      <t>4-1表</t>
    </r>
    <phoneticPr fontId="2" type="noConversion"/>
  </si>
  <si>
    <r>
      <t>决算0</t>
    </r>
    <r>
      <rPr>
        <sz val="12"/>
        <rFont val="宋体"/>
        <family val="3"/>
        <charset val="134"/>
      </rPr>
      <t>4-2表</t>
    </r>
    <phoneticPr fontId="2" type="noConversion"/>
  </si>
  <si>
    <r>
      <t>决算0</t>
    </r>
    <r>
      <rPr>
        <sz val="12"/>
        <rFont val="宋体"/>
        <family val="3"/>
        <charset val="134"/>
      </rPr>
      <t>4-3表</t>
    </r>
    <phoneticPr fontId="2" type="noConversion"/>
  </si>
  <si>
    <t>2020年度昌吉回族自治州本级（农业园区）一般公共预算收支决算平衡表</t>
    <phoneticPr fontId="2" type="noConversion"/>
  </si>
  <si>
    <t>2020年度昌吉回族自治州本级（准东开发区）一般公共预算收支决算平衡表</t>
    <phoneticPr fontId="2" type="noConversion"/>
  </si>
  <si>
    <r>
      <t>决算0</t>
    </r>
    <r>
      <rPr>
        <sz val="12"/>
        <rFont val="宋体"/>
        <family val="3"/>
        <charset val="134"/>
      </rPr>
      <t>5-1表</t>
    </r>
    <phoneticPr fontId="2" type="noConversion"/>
  </si>
  <si>
    <r>
      <t>决算0</t>
    </r>
    <r>
      <rPr>
        <sz val="12"/>
        <rFont val="宋体"/>
        <family val="3"/>
        <charset val="134"/>
      </rPr>
      <t>5-2表</t>
    </r>
    <phoneticPr fontId="2" type="noConversion"/>
  </si>
  <si>
    <r>
      <t>决算0</t>
    </r>
    <r>
      <rPr>
        <sz val="12"/>
        <rFont val="宋体"/>
        <family val="3"/>
        <charset val="134"/>
      </rPr>
      <t>5-3表</t>
    </r>
    <phoneticPr fontId="2" type="noConversion"/>
  </si>
  <si>
    <t>2020年度昌吉回族自治州本级（准东开发区）一般公共预算收入预算变动情况表</t>
    <phoneticPr fontId="2" type="noConversion"/>
  </si>
  <si>
    <r>
      <t>决算0</t>
    </r>
    <r>
      <rPr>
        <sz val="12"/>
        <rFont val="宋体"/>
        <family val="3"/>
        <charset val="134"/>
      </rPr>
      <t>6-1表</t>
    </r>
    <phoneticPr fontId="2" type="noConversion"/>
  </si>
  <si>
    <r>
      <t>决算0</t>
    </r>
    <r>
      <rPr>
        <sz val="12"/>
        <rFont val="宋体"/>
        <family val="3"/>
        <charset val="134"/>
      </rPr>
      <t>6-2表</t>
    </r>
    <phoneticPr fontId="2" type="noConversion"/>
  </si>
  <si>
    <r>
      <t>决算0</t>
    </r>
    <r>
      <rPr>
        <sz val="12"/>
        <rFont val="宋体"/>
        <family val="3"/>
        <charset val="134"/>
      </rPr>
      <t>6-3表</t>
    </r>
    <phoneticPr fontId="2" type="noConversion"/>
  </si>
  <si>
    <t>2020年度昌吉回族自治州本级（农业园区）一般公共预算收入预算变动情况表</t>
    <phoneticPr fontId="2" type="noConversion"/>
  </si>
  <si>
    <t>2020年度昌吉回族自治州本级（农业园区）一般公共预算支出预算变动及结余、结转情况表</t>
    <phoneticPr fontId="2" type="noConversion"/>
  </si>
  <si>
    <t>2020年度昌吉回族自治州本级一般公共预算支出预算变动及结余、结转情况表</t>
    <phoneticPr fontId="2" type="noConversion"/>
  </si>
  <si>
    <t>2020年度昌吉回族自治州本级（准东开发区）一般公共预算支出预算变动及结余、结转情况表</t>
    <phoneticPr fontId="2" type="noConversion"/>
  </si>
  <si>
    <t>2020年度昌吉回族自治州本级一般公共预算收支决算总表</t>
    <phoneticPr fontId="2" type="noConversion"/>
  </si>
  <si>
    <t>1-2</t>
    <phoneticPr fontId="2" type="noConversion"/>
  </si>
  <si>
    <t>3</t>
    <phoneticPr fontId="2" type="noConversion"/>
  </si>
  <si>
    <t>4</t>
    <phoneticPr fontId="2" type="noConversion"/>
  </si>
  <si>
    <t>5-6</t>
    <phoneticPr fontId="2" type="noConversion"/>
  </si>
  <si>
    <t>7-8</t>
    <phoneticPr fontId="2" type="noConversion"/>
  </si>
  <si>
    <t>9-10</t>
    <phoneticPr fontId="2" type="noConversion"/>
  </si>
  <si>
    <t>决算04-3表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</si>
  <si>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</si>
  <si>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</si>
  <si>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</si>
  <si>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14-21</t>
    <phoneticPr fontId="2" type="noConversion"/>
  </si>
  <si>
    <t>22-28</t>
    <phoneticPr fontId="2" type="noConversion"/>
  </si>
  <si>
    <t>29-35</t>
    <phoneticPr fontId="2" type="noConversion"/>
  </si>
  <si>
    <t>36-37</t>
    <phoneticPr fontId="2" type="noConversion"/>
  </si>
  <si>
    <t>38</t>
    <phoneticPr fontId="2" type="noConversion"/>
  </si>
  <si>
    <r>
      <t>决算0</t>
    </r>
    <r>
      <rPr>
        <sz val="12"/>
        <rFont val="宋体"/>
        <family val="3"/>
        <charset val="134"/>
      </rPr>
      <t>9-1表</t>
    </r>
    <phoneticPr fontId="2" type="noConversion"/>
  </si>
  <si>
    <r>
      <t>决算0</t>
    </r>
    <r>
      <rPr>
        <sz val="12"/>
        <rFont val="宋体"/>
        <family val="3"/>
        <charset val="134"/>
      </rPr>
      <t>9-2表</t>
    </r>
    <phoneticPr fontId="2" type="noConversion"/>
  </si>
  <si>
    <r>
      <t>决算0</t>
    </r>
    <r>
      <rPr>
        <sz val="12"/>
        <rFont val="宋体"/>
        <family val="3"/>
        <charset val="134"/>
      </rPr>
      <t>9-3表</t>
    </r>
    <phoneticPr fontId="2" type="noConversion"/>
  </si>
  <si>
    <t>2020年度昌吉回族自治州本级（农业园区）政府性基金支出预算变动情况表</t>
    <phoneticPr fontId="2" type="noConversion"/>
  </si>
  <si>
    <t>39</t>
    <phoneticPr fontId="2" type="noConversion"/>
  </si>
  <si>
    <t>40</t>
    <phoneticPr fontId="2" type="noConversion"/>
  </si>
  <si>
    <t>41</t>
    <phoneticPr fontId="2" type="noConversion"/>
  </si>
  <si>
    <r>
      <t>决算1</t>
    </r>
    <r>
      <rPr>
        <sz val="12"/>
        <rFont val="宋体"/>
        <family val="3"/>
        <charset val="134"/>
      </rPr>
      <t>0-1表</t>
    </r>
    <phoneticPr fontId="2" type="noConversion"/>
  </si>
  <si>
    <r>
      <t>决算1</t>
    </r>
    <r>
      <rPr>
        <sz val="12"/>
        <rFont val="宋体"/>
        <family val="3"/>
        <charset val="134"/>
      </rPr>
      <t>0-2表</t>
    </r>
    <phoneticPr fontId="2" type="noConversion"/>
  </si>
  <si>
    <r>
      <t>决算1</t>
    </r>
    <r>
      <rPr>
        <sz val="12"/>
        <rFont val="宋体"/>
        <family val="3"/>
        <charset val="134"/>
      </rPr>
      <t>0-3表</t>
    </r>
    <phoneticPr fontId="2" type="noConversion"/>
  </si>
  <si>
    <t>2020年度昌吉回族自治州本级（农业园区）政府性基金收支及结余情况表</t>
    <phoneticPr fontId="2" type="noConversion"/>
  </si>
  <si>
    <t>2020年度昌吉回族自治州本级（准东开发区）政府性基金支出预算变动情况表</t>
    <phoneticPr fontId="2" type="noConversion"/>
  </si>
  <si>
    <t>2020年度昌吉回族自治州本级（准东开发区）政府性基金收支及结余情况表</t>
    <phoneticPr fontId="2" type="noConversion"/>
  </si>
  <si>
    <t>42</t>
    <phoneticPr fontId="2" type="noConversion"/>
  </si>
  <si>
    <t>43</t>
    <phoneticPr fontId="2" type="noConversion"/>
  </si>
  <si>
    <t>44</t>
    <phoneticPr fontId="2" type="noConversion"/>
  </si>
  <si>
    <t>2020年度昌吉回族自治州本级国有资本经营收支决算总表</t>
    <phoneticPr fontId="2" type="noConversion"/>
  </si>
  <si>
    <r>
      <rPr>
        <sz val="10"/>
        <rFont val="宋体"/>
        <family val="3"/>
        <charset val="134"/>
      </rPr>
      <t>决算1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表</t>
    </r>
  </si>
  <si>
    <t>项  目</t>
  </si>
  <si>
    <t>自治州本级社会保险基金收入合计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</si>
  <si>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</si>
  <si>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</si>
  <si>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</si>
  <si>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三、职工基本医疗保险收入</t>
  </si>
  <si>
    <t>四、城乡居民基本保险基金收入</t>
  </si>
  <si>
    <t>五、工伤保险基金收入</t>
  </si>
  <si>
    <t>六、失业保险基金收入</t>
  </si>
  <si>
    <r>
      <rPr>
        <sz val="10"/>
        <rFont val="宋体"/>
        <family val="3"/>
        <charset val="134"/>
      </rPr>
      <t>决算1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表</t>
    </r>
  </si>
  <si>
    <t>项　目</t>
  </si>
  <si>
    <t>自治州本级社会保险基金支出合计</t>
  </si>
  <si>
    <t>　　其中：社会保险待遇支出</t>
  </si>
  <si>
    <t>三、职工基本医疗保险支出</t>
  </si>
  <si>
    <t>四、城乡居民基本医疗保险基金支出</t>
  </si>
  <si>
    <t xml:space="preserve">   其中：基本医疗保险待遇支出</t>
  </si>
  <si>
    <t>五、工伤保险基金支出</t>
  </si>
  <si>
    <t>六、失业保险基金支出</t>
  </si>
  <si>
    <r>
      <rPr>
        <sz val="10"/>
        <rFont val="宋体"/>
        <family val="3"/>
        <charset val="134"/>
      </rPr>
      <t>决算1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表</t>
    </r>
  </si>
  <si>
    <t>项   　目</t>
  </si>
  <si>
    <t>本级社会保险基金年末累计结余</t>
  </si>
  <si>
    <t>三、职工基本医疗保险末累计结余</t>
  </si>
  <si>
    <t>四、城乡居民基本医疗保险保险基金末累计结余</t>
  </si>
  <si>
    <t>五、工伤保险基金末累计结余</t>
  </si>
  <si>
    <t>六、失业保险基金末累计结余</t>
  </si>
  <si>
    <t>51</t>
    <phoneticPr fontId="2" type="noConversion"/>
  </si>
  <si>
    <t>50</t>
    <phoneticPr fontId="2" type="noConversion"/>
  </si>
  <si>
    <t>49</t>
    <phoneticPr fontId="2" type="noConversion"/>
  </si>
  <si>
    <t>48</t>
    <phoneticPr fontId="2" type="noConversion"/>
  </si>
  <si>
    <t>47</t>
    <phoneticPr fontId="2" type="noConversion"/>
  </si>
  <si>
    <t>45-46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</si>
</sst>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76" formatCode="0_ "/>
    <numFmt numFmtId="177" formatCode="0.0%"/>
    <numFmt numFmtId="178" formatCode="0_);[Red]\(0\)"/>
    <numFmt numFmtId="179" formatCode="#,##0.00_ ;[Red]\-#,##0.00\ "/>
    <numFmt numFmtId="180" formatCode="_ * #,##0.0_ ;_ * \-#,##0.0_ ;_ * &quot;-&quot;??_ ;_ @_ "/>
    <numFmt numFmtId="181" formatCode="_ * #,##0_ ;_ * \-#,##0_ ;_ * &quot;-&quot;??_ ;_ @_ "/>
  </numFmts>
  <fonts count="42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2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22"/>
      <name val="楷体_GB2312"/>
      <family val="3"/>
      <charset val="134"/>
    </font>
    <font>
      <b/>
      <sz val="24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3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name val="宋体"/>
      <family val="3"/>
      <charset val="134"/>
    </font>
    <font>
      <sz val="20"/>
      <name val="方正小标宋_GBK"/>
      <family val="4"/>
      <charset val="134"/>
    </font>
    <font>
      <sz val="20"/>
      <name val="方正小标宋_GBK"/>
      <family val="4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name val="Arial Unicode MS"/>
      <family val="2"/>
      <charset val="134"/>
    </font>
    <font>
      <b/>
      <sz val="11"/>
      <name val="宋体"/>
      <family val="3"/>
      <charset val="134"/>
    </font>
    <font>
      <sz val="11"/>
      <name val="Arial Unicode MS"/>
      <family val="2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40"/>
      <name val="方正小标宋_GBK"/>
      <family val="4"/>
      <charset val="134"/>
    </font>
    <font>
      <b/>
      <sz val="13"/>
      <name val="Times New Roman"/>
      <family val="1"/>
    </font>
    <font>
      <sz val="12"/>
      <name val="Times New Roman"/>
      <family val="1"/>
    </font>
    <font>
      <b/>
      <sz val="40"/>
      <name val="Times New Roman"/>
      <family val="1"/>
    </font>
    <font>
      <b/>
      <sz val="28"/>
      <name val="Times New Roman"/>
      <family val="1"/>
    </font>
    <font>
      <b/>
      <sz val="26"/>
      <name val="Times New Roman"/>
      <family val="1"/>
    </font>
    <font>
      <sz val="11"/>
      <name val="Times New Roman"/>
      <family val="1"/>
    </font>
    <font>
      <b/>
      <sz val="22"/>
      <name val="Times New Roman"/>
      <family val="1"/>
    </font>
    <font>
      <sz val="9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0"/>
      <name val="Arial Unicode MS"/>
      <family val="2"/>
      <charset val="134"/>
    </font>
    <font>
      <sz val="20"/>
      <name val="方正小标宋_GBK"/>
      <charset val="134"/>
    </font>
    <font>
      <sz val="10"/>
      <color indexed="81"/>
      <name val="宋体"/>
      <family val="3"/>
      <charset val="134"/>
    </font>
    <font>
      <b/>
      <sz val="10"/>
      <color indexed="81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mediumGray">
        <fgColor indexed="9"/>
        <bgColor indexed="75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9" fillId="0" borderId="0"/>
    <xf numFmtId="0" fontId="1" fillId="0" borderId="0"/>
  </cellStyleXfs>
  <cellXfs count="310">
    <xf numFmtId="0" fontId="0" fillId="0" borderId="0" xfId="0">
      <alignment vertical="center"/>
    </xf>
    <xf numFmtId="0" fontId="5" fillId="0" borderId="0" xfId="0" applyNumberFormat="1" applyFont="1" applyFill="1" applyAlignment="1" applyProtection="1">
      <alignment horizontal="centerContinuous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0" xfId="1"/>
    <xf numFmtId="3" fontId="6" fillId="4" borderId="1" xfId="1" applyNumberFormat="1" applyFont="1" applyFill="1" applyBorder="1" applyAlignment="1" applyProtection="1">
      <alignment horizontal="right" vertical="center"/>
    </xf>
    <xf numFmtId="3" fontId="6" fillId="3" borderId="1" xfId="1" applyNumberFormat="1" applyFont="1" applyFill="1" applyBorder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vertical="center"/>
    </xf>
    <xf numFmtId="0" fontId="1" fillId="2" borderId="0" xfId="1" applyFill="1"/>
    <xf numFmtId="0" fontId="0" fillId="0" borderId="1" xfId="0" applyNumberFormat="1" applyFont="1" applyFill="1" applyBorder="1" applyAlignment="1" applyProtection="1">
      <alignment horizontal="left" vertical="center"/>
    </xf>
    <xf numFmtId="0" fontId="6" fillId="0" borderId="3" xfId="1" applyNumberFormat="1" applyFont="1" applyFill="1" applyBorder="1" applyAlignment="1" applyProtection="1">
      <alignment vertical="center"/>
    </xf>
    <xf numFmtId="0" fontId="1" fillId="0" borderId="0" xfId="1" applyFill="1"/>
    <xf numFmtId="0" fontId="1" fillId="0" borderId="0" xfId="2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3" fontId="6" fillId="0" borderId="1" xfId="1" applyNumberFormat="1" applyFont="1" applyFill="1" applyBorder="1" applyAlignment="1" applyProtection="1">
      <alignment horizontal="centerContinuous" vertical="center"/>
    </xf>
    <xf numFmtId="3" fontId="6" fillId="0" borderId="1" xfId="1" applyNumberFormat="1" applyFont="1" applyFill="1" applyBorder="1" applyAlignment="1" applyProtection="1">
      <alignment horizontal="centerContinuous" vertical="center" wrapText="1"/>
    </xf>
    <xf numFmtId="3" fontId="6" fillId="3" borderId="3" xfId="1" applyNumberFormat="1" applyFont="1" applyFill="1" applyBorder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horizontal="left" vertical="center"/>
    </xf>
    <xf numFmtId="0" fontId="10" fillId="0" borderId="1" xfId="1" applyNumberFormat="1" applyFont="1" applyFill="1" applyBorder="1" applyAlignment="1" applyProtection="1">
      <alignment horizontal="center" vertical="center"/>
    </xf>
    <xf numFmtId="3" fontId="10" fillId="0" borderId="1" xfId="1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left" vertical="center"/>
    </xf>
    <xf numFmtId="3" fontId="6" fillId="0" borderId="1" xfId="2" applyNumberFormat="1" applyFont="1" applyFill="1" applyBorder="1" applyAlignment="1" applyProtection="1">
      <alignment horizontal="left" vertical="center"/>
    </xf>
    <xf numFmtId="0" fontId="10" fillId="0" borderId="1" xfId="2" applyNumberFormat="1" applyFont="1" applyFill="1" applyBorder="1" applyAlignment="1" applyProtection="1">
      <alignment horizontal="center" vertical="center"/>
    </xf>
    <xf numFmtId="3" fontId="6" fillId="0" borderId="1" xfId="1" applyNumberFormat="1" applyFont="1" applyFill="1" applyBorder="1" applyAlignment="1" applyProtection="1">
      <alignment horizontal="left" vertical="center" wrapText="1"/>
    </xf>
    <xf numFmtId="176" fontId="6" fillId="0" borderId="1" xfId="1" applyNumberFormat="1" applyFont="1" applyFill="1" applyBorder="1" applyAlignment="1" applyProtection="1">
      <alignment horizontal="right" vertical="center"/>
    </xf>
    <xf numFmtId="0" fontId="10" fillId="0" borderId="1" xfId="1" applyNumberFormat="1" applyFont="1" applyFill="1" applyBorder="1" applyAlignment="1" applyProtection="1">
      <alignment horizontal="center" vertical="center" shrinkToFit="1"/>
    </xf>
    <xf numFmtId="3" fontId="10" fillId="0" borderId="1" xfId="1" applyNumberFormat="1" applyFont="1" applyFill="1" applyBorder="1" applyAlignment="1" applyProtection="1">
      <alignment horizontal="center" vertical="center" shrinkToFit="1"/>
    </xf>
    <xf numFmtId="0" fontId="11" fillId="0" borderId="1" xfId="2" applyNumberFormat="1" applyFont="1" applyFill="1" applyBorder="1" applyAlignment="1" applyProtection="1">
      <alignment horizontal="left" vertical="center"/>
    </xf>
    <xf numFmtId="0" fontId="6" fillId="0" borderId="2" xfId="2" applyNumberFormat="1" applyFont="1" applyFill="1" applyBorder="1" applyAlignment="1" applyProtection="1">
      <alignment horizontal="left" vertical="center"/>
    </xf>
    <xf numFmtId="176" fontId="1" fillId="0" borderId="0" xfId="2" applyNumberFormat="1"/>
    <xf numFmtId="3" fontId="0" fillId="0" borderId="0" xfId="5" applyNumberFormat="1" applyFont="1" applyFill="1" applyAlignment="1" applyProtection="1">
      <alignment horizontal="right" vertical="center"/>
    </xf>
    <xf numFmtId="3" fontId="0" fillId="3" borderId="3" xfId="5" applyNumberFormat="1" applyFont="1" applyFill="1" applyBorder="1" applyAlignment="1" applyProtection="1">
      <alignment horizontal="center" vertical="center"/>
    </xf>
    <xf numFmtId="3" fontId="0" fillId="3" borderId="1" xfId="5" applyNumberFormat="1" applyFont="1" applyFill="1" applyBorder="1" applyAlignment="1" applyProtection="1">
      <alignment horizontal="center" vertical="center"/>
    </xf>
    <xf numFmtId="3" fontId="0" fillId="4" borderId="3" xfId="5" applyNumberFormat="1" applyFont="1" applyFill="1" applyBorder="1" applyAlignment="1" applyProtection="1">
      <alignment horizontal="right" vertical="center"/>
    </xf>
    <xf numFmtId="3" fontId="0" fillId="4" borderId="1" xfId="5" applyNumberFormat="1" applyFont="1" applyFill="1" applyBorder="1" applyAlignment="1" applyProtection="1">
      <alignment horizontal="right" vertical="center"/>
    </xf>
    <xf numFmtId="3" fontId="0" fillId="0" borderId="3" xfId="5" applyNumberFormat="1" applyFont="1" applyFill="1" applyBorder="1" applyAlignment="1" applyProtection="1">
      <alignment horizontal="right" vertical="center"/>
    </xf>
    <xf numFmtId="3" fontId="0" fillId="0" borderId="1" xfId="5" applyNumberFormat="1" applyFont="1" applyFill="1" applyBorder="1" applyAlignment="1" applyProtection="1">
      <alignment horizontal="right" vertical="center"/>
    </xf>
    <xf numFmtId="3" fontId="0" fillId="0" borderId="0" xfId="5" applyNumberFormat="1" applyFont="1" applyFill="1" applyAlignment="1" applyProtection="1"/>
    <xf numFmtId="0" fontId="1" fillId="0" borderId="0" xfId="5"/>
    <xf numFmtId="3" fontId="0" fillId="0" borderId="0" xfId="1" applyNumberFormat="1" applyFont="1" applyFill="1" applyAlignment="1" applyProtection="1"/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5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178" fontId="14" fillId="0" borderId="0" xfId="0" applyNumberFormat="1" applyFont="1" applyFill="1" applyBorder="1" applyAlignment="1">
      <alignment horizontal="center" vertical="center" wrapText="1"/>
    </xf>
    <xf numFmtId="178" fontId="0" fillId="0" borderId="0" xfId="0" applyNumberFormat="1" applyFill="1" applyBorder="1" applyAlignment="1">
      <alignment horizontal="center" vertical="center"/>
    </xf>
    <xf numFmtId="9" fontId="0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178" fontId="0" fillId="0" borderId="0" xfId="0" applyNumberFormat="1" applyFill="1" applyBorder="1" applyAlignment="1">
      <alignment horizontal="center" vertical="center" wrapText="1"/>
    </xf>
    <xf numFmtId="178" fontId="0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178" fontId="0" fillId="0" borderId="0" xfId="0" applyNumberFormat="1" applyFill="1" applyAlignment="1">
      <alignment horizontal="center" vertical="center"/>
    </xf>
    <xf numFmtId="178" fontId="0" fillId="0" borderId="0" xfId="0" applyNumberForma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176" fontId="20" fillId="0" borderId="0" xfId="2" applyNumberFormat="1" applyFont="1"/>
    <xf numFmtId="0" fontId="18" fillId="0" borderId="1" xfId="1" applyNumberFormat="1" applyFont="1" applyFill="1" applyBorder="1" applyAlignment="1" applyProtection="1">
      <alignment horizontal="left" vertical="center"/>
    </xf>
    <xf numFmtId="3" fontId="18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1" applyNumberFormat="1" applyFont="1" applyFill="1" applyBorder="1" applyAlignment="1" applyProtection="1">
      <alignment vertical="center"/>
    </xf>
    <xf numFmtId="176" fontId="6" fillId="0" borderId="1" xfId="1" applyNumberFormat="1" applyFont="1" applyFill="1" applyBorder="1" applyAlignment="1" applyProtection="1">
      <alignment horizontal="left" vertical="center" wrapText="1"/>
    </xf>
    <xf numFmtId="180" fontId="1" fillId="0" borderId="0" xfId="6" applyNumberFormat="1" applyAlignment="1">
      <alignment horizontal="center"/>
    </xf>
    <xf numFmtId="10" fontId="1" fillId="0" borderId="0" xfId="7" applyNumberFormat="1" applyAlignment="1"/>
    <xf numFmtId="177" fontId="0" fillId="0" borderId="0" xfId="7" applyNumberFormat="1" applyFont="1" applyFill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181" fontId="22" fillId="0" borderId="1" xfId="6" applyNumberFormat="1" applyFont="1" applyFill="1" applyBorder="1" applyAlignment="1" applyProtection="1">
      <alignment vertical="center"/>
    </xf>
    <xf numFmtId="181" fontId="22" fillId="0" borderId="1" xfId="6" applyNumberFormat="1" applyFont="1" applyFill="1" applyBorder="1" applyAlignment="1" applyProtection="1">
      <alignment horizontal="right" vertical="center"/>
    </xf>
    <xf numFmtId="181" fontId="22" fillId="0" borderId="1" xfId="6" applyNumberFormat="1" applyFont="1" applyFill="1" applyBorder="1" applyAlignment="1" applyProtection="1">
      <alignment horizontal="center" vertical="center"/>
    </xf>
    <xf numFmtId="0" fontId="18" fillId="0" borderId="1" xfId="2" applyNumberFormat="1" applyFont="1" applyFill="1" applyBorder="1" applyAlignment="1" applyProtection="1">
      <alignment horizontal="left" vertical="center"/>
    </xf>
    <xf numFmtId="3" fontId="18" fillId="0" borderId="1" xfId="2" applyNumberFormat="1" applyFont="1" applyFill="1" applyBorder="1" applyAlignment="1" applyProtection="1">
      <alignment horizontal="left" vertical="center"/>
    </xf>
    <xf numFmtId="176" fontId="22" fillId="0" borderId="1" xfId="1" applyNumberFormat="1" applyFont="1" applyFill="1" applyBorder="1" applyAlignment="1" applyProtection="1">
      <alignment vertical="center"/>
    </xf>
    <xf numFmtId="0" fontId="20" fillId="0" borderId="1" xfId="1" applyNumberFormat="1" applyFont="1" applyFill="1" applyBorder="1" applyAlignment="1" applyProtection="1">
      <alignment vertical="center"/>
    </xf>
    <xf numFmtId="0" fontId="23" fillId="0" borderId="1" xfId="1" applyNumberFormat="1" applyFont="1" applyFill="1" applyBorder="1" applyAlignment="1" applyProtection="1">
      <alignment horizontal="center" vertical="center"/>
    </xf>
    <xf numFmtId="0" fontId="20" fillId="0" borderId="1" xfId="1" applyNumberFormat="1" applyFont="1" applyFill="1" applyBorder="1" applyAlignment="1" applyProtection="1">
      <alignment horizontal="center" vertical="center"/>
    </xf>
    <xf numFmtId="177" fontId="24" fillId="0" borderId="1" xfId="7" applyNumberFormat="1" applyFont="1" applyFill="1" applyBorder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176" fontId="22" fillId="0" borderId="1" xfId="1" applyNumberFormat="1" applyFont="1" applyFill="1" applyBorder="1" applyAlignment="1" applyProtection="1">
      <alignment horizontal="right" vertical="center"/>
    </xf>
    <xf numFmtId="181" fontId="22" fillId="0" borderId="1" xfId="6" applyNumberFormat="1" applyFont="1" applyFill="1" applyBorder="1" applyAlignment="1" applyProtection="1">
      <alignment horizontal="right" vertical="center" wrapText="1"/>
    </xf>
    <xf numFmtId="181" fontId="24" fillId="0" borderId="1" xfId="6" applyNumberFormat="1" applyFont="1" applyFill="1" applyBorder="1" applyAlignment="1" applyProtection="1">
      <alignment horizontal="right" vertical="center"/>
    </xf>
    <xf numFmtId="176" fontId="1" fillId="0" borderId="0" xfId="1" applyNumberFormat="1" applyFill="1"/>
    <xf numFmtId="181" fontId="24" fillId="0" borderId="1" xfId="6" applyNumberFormat="1" applyFont="1" applyFill="1" applyBorder="1" applyAlignment="1" applyProtection="1">
      <alignment horizontal="left" vertical="center"/>
    </xf>
    <xf numFmtId="3" fontId="20" fillId="0" borderId="1" xfId="1" applyNumberFormat="1" applyFont="1" applyFill="1" applyBorder="1" applyAlignment="1" applyProtection="1">
      <alignment horizontal="left" vertical="center"/>
    </xf>
    <xf numFmtId="3" fontId="20" fillId="0" borderId="3" xfId="1" applyNumberFormat="1" applyFont="1" applyFill="1" applyBorder="1" applyAlignment="1" applyProtection="1">
      <alignment vertical="center"/>
    </xf>
    <xf numFmtId="3" fontId="20" fillId="0" borderId="1" xfId="1" applyNumberFormat="1" applyFont="1" applyFill="1" applyBorder="1" applyAlignment="1" applyProtection="1">
      <alignment vertical="center"/>
    </xf>
    <xf numFmtId="3" fontId="20" fillId="0" borderId="9" xfId="1" applyNumberFormat="1" applyFont="1" applyFill="1" applyBorder="1" applyAlignment="1" applyProtection="1">
      <alignment vertical="center"/>
    </xf>
    <xf numFmtId="3" fontId="20" fillId="0" borderId="6" xfId="1" applyNumberFormat="1" applyFont="1" applyFill="1" applyBorder="1" applyAlignment="1" applyProtection="1">
      <alignment vertical="center"/>
    </xf>
    <xf numFmtId="3" fontId="20" fillId="0" borderId="5" xfId="1" applyNumberFormat="1" applyFont="1" applyFill="1" applyBorder="1" applyAlignment="1" applyProtection="1">
      <alignment vertical="center"/>
    </xf>
    <xf numFmtId="176" fontId="22" fillId="0" borderId="1" xfId="1" applyNumberFormat="1" applyFont="1" applyFill="1" applyBorder="1" applyAlignment="1" applyProtection="1"/>
    <xf numFmtId="0" fontId="6" fillId="0" borderId="1" xfId="1" applyNumberFormat="1" applyFont="1" applyFill="1" applyBorder="1" applyAlignment="1" applyProtection="1">
      <alignment vertical="center" wrapText="1"/>
    </xf>
    <xf numFmtId="177" fontId="1" fillId="0" borderId="0" xfId="7" applyNumberFormat="1" applyFill="1" applyAlignment="1"/>
    <xf numFmtId="177" fontId="1" fillId="0" borderId="0" xfId="7" applyNumberFormat="1" applyAlignment="1"/>
    <xf numFmtId="176" fontId="6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176" fontId="6" fillId="0" borderId="1" xfId="1" applyNumberFormat="1" applyFont="1" applyFill="1" applyBorder="1" applyAlignment="1" applyProtection="1">
      <alignment horizontal="left" vertical="top"/>
    </xf>
    <xf numFmtId="181" fontId="24" fillId="0" borderId="1" xfId="6" applyNumberFormat="1" applyFont="1" applyFill="1" applyBorder="1" applyAlignment="1">
      <alignment horizontal="right" vertical="center"/>
    </xf>
    <xf numFmtId="177" fontId="24" fillId="0" borderId="1" xfId="1" applyNumberFormat="1" applyFont="1" applyFill="1" applyBorder="1" applyAlignment="1">
      <alignment horizontal="right" vertical="center" wrapText="1"/>
    </xf>
    <xf numFmtId="177" fontId="24" fillId="0" borderId="1" xfId="1" applyNumberFormat="1" applyFont="1" applyFill="1" applyBorder="1" applyAlignment="1">
      <alignment vertical="center"/>
    </xf>
    <xf numFmtId="0" fontId="2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justify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left" vertical="center" wrapText="1"/>
    </xf>
    <xf numFmtId="179" fontId="26" fillId="0" borderId="1" xfId="8" applyNumberFormat="1" applyFont="1" applyFill="1" applyBorder="1" applyAlignment="1">
      <alignment horizontal="left" vertical="center" wrapText="1"/>
    </xf>
    <xf numFmtId="178" fontId="26" fillId="0" borderId="1" xfId="1" applyNumberFormat="1" applyFont="1" applyFill="1" applyBorder="1" applyAlignment="1">
      <alignment horizontal="left" vertical="center" wrapText="1"/>
    </xf>
    <xf numFmtId="3" fontId="23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horizontal="left" vertical="center"/>
    </xf>
    <xf numFmtId="0" fontId="29" fillId="0" borderId="0" xfId="0" applyFont="1" applyFill="1" applyBorder="1">
      <alignment vertical="center"/>
    </xf>
    <xf numFmtId="0" fontId="29" fillId="0" borderId="0" xfId="0" applyFont="1" applyFill="1">
      <alignment vertical="center"/>
    </xf>
    <xf numFmtId="0" fontId="28" fillId="0" borderId="0" xfId="0" applyFont="1" applyFill="1" applyBorder="1" applyAlignment="1">
      <alignment vertical="center" wrapText="1"/>
    </xf>
    <xf numFmtId="0" fontId="29" fillId="0" borderId="0" xfId="0" applyNumberFormat="1" applyFont="1" applyFill="1" applyBorder="1" applyAlignment="1" applyProtection="1">
      <alignment vertical="center"/>
    </xf>
    <xf numFmtId="0" fontId="31" fillId="0" borderId="0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left" vertical="center"/>
    </xf>
    <xf numFmtId="0" fontId="33" fillId="0" borderId="0" xfId="0" applyNumberFormat="1" applyFont="1" applyFill="1" applyBorder="1" applyAlignment="1" applyProtection="1">
      <alignment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left" vertical="center" wrapText="1" indent="1"/>
    </xf>
    <xf numFmtId="0" fontId="1" fillId="0" borderId="0" xfId="1" applyAlignment="1">
      <alignment wrapText="1"/>
    </xf>
    <xf numFmtId="3" fontId="6" fillId="3" borderId="3" xfId="1" applyNumberFormat="1" applyFont="1" applyFill="1" applyBorder="1" applyAlignment="1" applyProtection="1">
      <alignment horizontal="right" vertical="center" wrapText="1"/>
    </xf>
    <xf numFmtId="3" fontId="6" fillId="3" borderId="1" xfId="1" applyNumberFormat="1" applyFont="1" applyFill="1" applyBorder="1" applyAlignment="1" applyProtection="1">
      <alignment horizontal="right" vertical="center" wrapText="1"/>
    </xf>
    <xf numFmtId="3" fontId="6" fillId="0" borderId="1" xfId="1" applyNumberFormat="1" applyFont="1" applyFill="1" applyBorder="1" applyAlignment="1" applyProtection="1">
      <alignment horizontal="center" vertical="center"/>
    </xf>
    <xf numFmtId="3" fontId="6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2" applyBorder="1"/>
    <xf numFmtId="3" fontId="4" fillId="0" borderId="1" xfId="1" applyNumberFormat="1" applyFont="1" applyFill="1" applyBorder="1" applyAlignment="1" applyProtection="1">
      <alignment horizontal="center" vertical="center"/>
    </xf>
    <xf numFmtId="3" fontId="4" fillId="0" borderId="1" xfId="5" applyNumberFormat="1" applyFont="1" applyFill="1" applyBorder="1" applyAlignment="1" applyProtection="1">
      <alignment horizontal="center" vertical="center"/>
    </xf>
    <xf numFmtId="3" fontId="4" fillId="0" borderId="1" xfId="5" applyNumberFormat="1" applyFont="1" applyFill="1" applyBorder="1" applyAlignment="1" applyProtection="1">
      <alignment horizontal="left" vertical="center"/>
    </xf>
    <xf numFmtId="3" fontId="4" fillId="0" borderId="5" xfId="5" applyNumberFormat="1" applyFont="1" applyFill="1" applyBorder="1" applyAlignment="1" applyProtection="1">
      <alignment horizontal="left" vertical="center"/>
    </xf>
    <xf numFmtId="3" fontId="6" fillId="0" borderId="1" xfId="1" applyNumberFormat="1" applyFont="1" applyFill="1" applyBorder="1" applyAlignment="1" applyProtection="1">
      <alignment horizontal="left" vertical="center"/>
    </xf>
    <xf numFmtId="3" fontId="6" fillId="0" borderId="1" xfId="1" applyNumberFormat="1" applyFont="1" applyFill="1" applyBorder="1" applyAlignment="1" applyProtection="1">
      <alignment horizontal="right" vertical="center"/>
    </xf>
    <xf numFmtId="3" fontId="6" fillId="0" borderId="1" xfId="1" applyNumberFormat="1" applyFont="1" applyFill="1" applyBorder="1" applyAlignment="1" applyProtection="1">
      <alignment vertical="center"/>
    </xf>
    <xf numFmtId="3" fontId="6" fillId="0" borderId="6" xfId="1" applyNumberFormat="1" applyFont="1" applyFill="1" applyBorder="1" applyAlignment="1" applyProtection="1">
      <alignment vertical="center"/>
    </xf>
    <xf numFmtId="3" fontId="6" fillId="0" borderId="3" xfId="1" applyNumberFormat="1" applyFont="1" applyFill="1" applyBorder="1" applyAlignment="1" applyProtection="1">
      <alignment vertical="center"/>
    </xf>
    <xf numFmtId="3" fontId="6" fillId="0" borderId="9" xfId="1" applyNumberFormat="1" applyFont="1" applyFill="1" applyBorder="1" applyAlignment="1" applyProtection="1">
      <alignment vertical="center"/>
    </xf>
    <xf numFmtId="3" fontId="6" fillId="0" borderId="5" xfId="1" applyNumberFormat="1" applyFont="1" applyFill="1" applyBorder="1" applyAlignment="1" applyProtection="1">
      <alignment vertical="center"/>
    </xf>
    <xf numFmtId="181" fontId="22" fillId="0" borderId="5" xfId="6" applyNumberFormat="1" applyFont="1" applyFill="1" applyBorder="1" applyAlignment="1" applyProtection="1">
      <alignment horizontal="right" vertical="center"/>
    </xf>
    <xf numFmtId="181" fontId="22" fillId="0" borderId="9" xfId="6" applyNumberFormat="1" applyFont="1" applyFill="1" applyBorder="1" applyAlignment="1" applyProtection="1">
      <alignment horizontal="right" vertical="center"/>
    </xf>
    <xf numFmtId="3" fontId="6" fillId="0" borderId="7" xfId="1" applyNumberFormat="1" applyFont="1" applyFill="1" applyBorder="1" applyAlignment="1" applyProtection="1">
      <alignment vertical="center"/>
    </xf>
    <xf numFmtId="181" fontId="22" fillId="0" borderId="7" xfId="6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vertical="center"/>
    </xf>
    <xf numFmtId="181" fontId="1" fillId="0" borderId="0" xfId="2" applyNumberFormat="1"/>
    <xf numFmtId="176" fontId="24" fillId="0" borderId="1" xfId="7" applyNumberFormat="1" applyFont="1" applyFill="1" applyBorder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3" fontId="6" fillId="0" borderId="1" xfId="1" applyNumberFormat="1" applyFont="1" applyFill="1" applyBorder="1" applyAlignment="1" applyProtection="1">
      <alignment horizontal="center" vertical="center" wrapText="1"/>
    </xf>
    <xf numFmtId="181" fontId="38" fillId="0" borderId="1" xfId="6" applyNumberFormat="1" applyFont="1" applyFill="1" applyBorder="1" applyAlignment="1" applyProtection="1">
      <alignment vertical="center"/>
    </xf>
    <xf numFmtId="181" fontId="38" fillId="0" borderId="1" xfId="6" applyNumberFormat="1" applyFont="1" applyFill="1" applyBorder="1" applyAlignment="1" applyProtection="1">
      <alignment horizontal="right" vertical="center"/>
    </xf>
    <xf numFmtId="181" fontId="38" fillId="0" borderId="1" xfId="6" applyNumberFormat="1" applyFont="1" applyFill="1" applyBorder="1" applyAlignment="1" applyProtection="1">
      <alignment horizontal="center" vertical="center"/>
    </xf>
    <xf numFmtId="178" fontId="24" fillId="0" borderId="1" xfId="7" applyNumberFormat="1" applyFont="1" applyFill="1" applyBorder="1" applyAlignment="1" applyProtection="1">
      <alignment horizontal="right" vertical="center"/>
    </xf>
    <xf numFmtId="178" fontId="24" fillId="0" borderId="1" xfId="6" applyNumberFormat="1" applyFont="1" applyFill="1" applyBorder="1" applyAlignment="1" applyProtection="1">
      <alignment horizontal="right" vertical="center"/>
    </xf>
    <xf numFmtId="176" fontId="4" fillId="0" borderId="0" xfId="2" applyNumberFormat="1" applyFont="1"/>
    <xf numFmtId="0" fontId="22" fillId="0" borderId="1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vertical="center"/>
    </xf>
    <xf numFmtId="10" fontId="22" fillId="0" borderId="1" xfId="6" applyNumberFormat="1" applyFont="1" applyFill="1" applyBorder="1" applyAlignment="1" applyProtection="1">
      <alignment horizontal="right" vertical="center"/>
    </xf>
    <xf numFmtId="10" fontId="22" fillId="0" borderId="1" xfId="7" applyNumberFormat="1" applyFont="1" applyFill="1" applyBorder="1" applyAlignment="1" applyProtection="1">
      <alignment horizontal="right" vertical="center"/>
    </xf>
    <xf numFmtId="176" fontId="22" fillId="0" borderId="1" xfId="1" applyNumberFormat="1" applyFont="1" applyFill="1" applyBorder="1" applyAlignment="1" applyProtection="1">
      <alignment horizontal="left" vertical="top" wrapText="1"/>
    </xf>
    <xf numFmtId="176" fontId="22" fillId="0" borderId="1" xfId="1" applyNumberFormat="1" applyFont="1" applyFill="1" applyBorder="1" applyAlignment="1" applyProtection="1">
      <alignment horizontal="left" vertical="center"/>
    </xf>
    <xf numFmtId="3" fontId="6" fillId="0" borderId="1" xfId="1" applyNumberFormat="1" applyFont="1" applyFill="1" applyBorder="1" applyAlignment="1" applyProtection="1">
      <alignment vertical="center" wrapText="1"/>
    </xf>
    <xf numFmtId="0" fontId="1" fillId="0" borderId="1" xfId="1" applyBorder="1"/>
    <xf numFmtId="178" fontId="22" fillId="0" borderId="1" xfId="1" applyNumberFormat="1" applyFont="1" applyFill="1" applyBorder="1" applyAlignment="1" applyProtection="1">
      <alignment horizontal="right" vertical="center"/>
    </xf>
    <xf numFmtId="0" fontId="6" fillId="7" borderId="1" xfId="0" applyNumberFormat="1" applyFont="1" applyFill="1" applyBorder="1" applyAlignment="1" applyProtection="1">
      <alignment horizontal="left" vertical="center"/>
    </xf>
    <xf numFmtId="0" fontId="6" fillId="7" borderId="1" xfId="0" applyNumberFormat="1" applyFont="1" applyFill="1" applyBorder="1" applyAlignment="1" applyProtection="1">
      <alignment vertical="center"/>
    </xf>
    <xf numFmtId="0" fontId="22" fillId="0" borderId="1" xfId="1" applyNumberFormat="1" applyFont="1" applyFill="1" applyBorder="1" applyAlignment="1" applyProtection="1">
      <alignment horizontal="center" vertical="center" wrapText="1"/>
    </xf>
    <xf numFmtId="3" fontId="22" fillId="8" borderId="1" xfId="1" applyNumberFormat="1" applyFont="1" applyFill="1" applyBorder="1" applyAlignment="1" applyProtection="1">
      <alignment horizontal="right" vertical="center"/>
    </xf>
    <xf numFmtId="0" fontId="6" fillId="7" borderId="1" xfId="1" applyNumberFormat="1" applyFont="1" applyFill="1" applyBorder="1" applyAlignment="1" applyProtection="1">
      <alignment vertical="center"/>
    </xf>
    <xf numFmtId="0" fontId="1" fillId="0" borderId="0" xfId="1"/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7" borderId="1" xfId="1" applyNumberFormat="1" applyFont="1" applyFill="1" applyBorder="1" applyAlignment="1" applyProtection="1">
      <alignment horizontal="left" vertical="center"/>
    </xf>
    <xf numFmtId="0" fontId="22" fillId="0" borderId="1" xfId="1" applyNumberFormat="1" applyFont="1" applyFill="1" applyBorder="1" applyAlignment="1" applyProtection="1">
      <alignment horizontal="right" vertical="center"/>
    </xf>
    <xf numFmtId="0" fontId="22" fillId="0" borderId="1" xfId="1" applyNumberFormat="1" applyFont="1" applyFill="1" applyBorder="1" applyAlignment="1" applyProtection="1">
      <alignment horizontal="right" vertical="center" wrapText="1"/>
    </xf>
    <xf numFmtId="176" fontId="22" fillId="0" borderId="1" xfId="1" applyNumberFormat="1" applyFon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" fillId="9" borderId="0" xfId="1" applyFill="1"/>
    <xf numFmtId="0" fontId="6" fillId="0" borderId="1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3" fontId="6" fillId="0" borderId="1" xfId="1" applyNumberFormat="1" applyFont="1" applyFill="1" applyBorder="1" applyAlignment="1" applyProtection="1">
      <alignment horizontal="center" vertical="center" wrapText="1"/>
    </xf>
    <xf numFmtId="181" fontId="22" fillId="7" borderId="1" xfId="6" applyNumberFormat="1" applyFont="1" applyFill="1" applyBorder="1" applyAlignment="1" applyProtection="1">
      <alignment vertical="center"/>
    </xf>
    <xf numFmtId="181" fontId="22" fillId="7" borderId="1" xfId="6" applyNumberFormat="1" applyFont="1" applyFill="1" applyBorder="1" applyAlignment="1" applyProtection="1">
      <alignment horizontal="right" vertical="center"/>
    </xf>
    <xf numFmtId="181" fontId="22" fillId="7" borderId="1" xfId="6" applyNumberFormat="1" applyFont="1" applyFill="1" applyBorder="1" applyAlignment="1" applyProtection="1">
      <alignment horizontal="center" vertical="center"/>
    </xf>
    <xf numFmtId="0" fontId="1" fillId="6" borderId="0" xfId="1" applyFill="1"/>
    <xf numFmtId="0" fontId="6" fillId="7" borderId="1" xfId="1" applyNumberFormat="1" applyFont="1" applyFill="1" applyBorder="1" applyAlignment="1" applyProtection="1">
      <alignment horizontal="center" vertical="center" wrapText="1"/>
    </xf>
    <xf numFmtId="181" fontId="38" fillId="7" borderId="1" xfId="6" applyNumberFormat="1" applyFont="1" applyFill="1" applyBorder="1" applyAlignment="1" applyProtection="1">
      <alignment vertical="center"/>
    </xf>
    <xf numFmtId="10" fontId="22" fillId="7" borderId="1" xfId="7" applyNumberFormat="1" applyFont="1" applyFill="1" applyBorder="1" applyAlignment="1" applyProtection="1">
      <alignment horizontal="right" vertical="center"/>
    </xf>
    <xf numFmtId="10" fontId="24" fillId="0" borderId="1" xfId="7" applyNumberFormat="1" applyFont="1" applyFill="1" applyBorder="1" applyAlignment="1" applyProtection="1">
      <alignment horizontal="right" vertical="center"/>
    </xf>
    <xf numFmtId="10" fontId="24" fillId="7" borderId="1" xfId="7" applyNumberFormat="1" applyFont="1" applyFill="1" applyBorder="1" applyAlignment="1" applyProtection="1">
      <alignment horizontal="right" vertical="center"/>
    </xf>
    <xf numFmtId="0" fontId="6" fillId="0" borderId="0" xfId="1" applyFont="1"/>
    <xf numFmtId="181" fontId="22" fillId="7" borderId="1" xfId="6" applyNumberFormat="1" applyFont="1" applyFill="1" applyBorder="1" applyAlignment="1" applyProtection="1">
      <alignment horizontal="right" vertical="center" wrapText="1"/>
    </xf>
    <xf numFmtId="181" fontId="6" fillId="0" borderId="1" xfId="1" applyNumberFormat="1" applyFont="1" applyFill="1" applyBorder="1" applyAlignment="1" applyProtection="1">
      <alignment vertical="center"/>
    </xf>
    <xf numFmtId="181" fontId="22" fillId="0" borderId="1" xfId="1" applyNumberFormat="1" applyFont="1" applyFill="1" applyBorder="1" applyAlignment="1" applyProtection="1">
      <alignment horizontal="left" vertical="center"/>
    </xf>
    <xf numFmtId="3" fontId="22" fillId="8" borderId="1" xfId="0" applyNumberFormat="1" applyFont="1" applyFill="1" applyBorder="1" applyAlignment="1" applyProtection="1">
      <alignment horizontal="right" vertical="center"/>
    </xf>
    <xf numFmtId="3" fontId="24" fillId="8" borderId="1" xfId="0" applyNumberFormat="1" applyFont="1" applyFill="1" applyBorder="1" applyAlignment="1" applyProtection="1">
      <alignment horizontal="right" vertical="center"/>
    </xf>
    <xf numFmtId="0" fontId="0" fillId="0" borderId="0" xfId="10" applyFont="1"/>
    <xf numFmtId="0" fontId="4" fillId="0" borderId="1" xfId="10" applyNumberFormat="1" applyFont="1" applyFill="1" applyBorder="1" applyAlignment="1" applyProtection="1">
      <alignment horizontal="left" vertical="center"/>
    </xf>
    <xf numFmtId="0" fontId="0" fillId="0" borderId="0" xfId="10" applyFont="1" applyAlignment="1">
      <alignment horizontal="left"/>
    </xf>
    <xf numFmtId="3" fontId="0" fillId="0" borderId="0" xfId="10" applyNumberFormat="1" applyFont="1"/>
    <xf numFmtId="0" fontId="0" fillId="0" borderId="0" xfId="10" applyFont="1" applyAlignment="1">
      <alignment horizontal="right"/>
    </xf>
    <xf numFmtId="3" fontId="0" fillId="0" borderId="0" xfId="10" applyNumberFormat="1" applyFont="1" applyAlignment="1">
      <alignment horizontal="right"/>
    </xf>
    <xf numFmtId="0" fontId="1" fillId="0" borderId="0" xfId="10"/>
    <xf numFmtId="0" fontId="4" fillId="0" borderId="1" xfId="1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ont="1" applyFill="1" applyBorder="1" applyAlignment="1" applyProtection="1">
      <alignment horizontal="left" vertical="center"/>
    </xf>
    <xf numFmtId="0" fontId="16" fillId="0" borderId="0" xfId="1" applyNumberFormat="1" applyFont="1" applyFill="1" applyAlignment="1" applyProtection="1">
      <alignment vertical="center"/>
    </xf>
    <xf numFmtId="181" fontId="22" fillId="0" borderId="1" xfId="1" applyNumberFormat="1" applyFont="1" applyFill="1" applyBorder="1" applyAlignment="1" applyProtection="1">
      <alignment horizontal="right" vertical="center"/>
    </xf>
    <xf numFmtId="0" fontId="22" fillId="7" borderId="1" xfId="1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7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</xf>
    <xf numFmtId="0" fontId="6" fillId="0" borderId="1" xfId="1" applyFont="1" applyBorder="1" applyAlignment="1">
      <alignment horizontal="right" vertical="center"/>
    </xf>
    <xf numFmtId="176" fontId="22" fillId="0" borderId="1" xfId="1" applyNumberFormat="1" applyFont="1" applyFill="1" applyBorder="1" applyAlignment="1" applyProtection="1">
      <alignment horizontal="center" vertical="center"/>
    </xf>
    <xf numFmtId="0" fontId="24" fillId="0" borderId="1" xfId="10" applyNumberFormat="1" applyFont="1" applyFill="1" applyBorder="1" applyAlignment="1" applyProtection="1">
      <alignment horizontal="right" vertical="center"/>
    </xf>
    <xf numFmtId="3" fontId="24" fillId="0" borderId="1" xfId="10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30" fillId="0" borderId="0" xfId="0" applyNumberFormat="1" applyFont="1" applyFill="1" applyBorder="1" applyAlignment="1" applyProtection="1">
      <alignment horizontal="center" vertical="center" wrapText="1"/>
    </xf>
    <xf numFmtId="0" fontId="30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34" fillId="0" borderId="0" xfId="0" applyNumberFormat="1" applyFont="1" applyFill="1" applyBorder="1" applyAlignment="1" applyProtection="1">
      <alignment horizontal="center" vertical="center"/>
    </xf>
    <xf numFmtId="57" fontId="34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8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5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16" fillId="0" borderId="0" xfId="1" applyNumberFormat="1" applyFont="1" applyFill="1" applyAlignment="1" applyProtection="1">
      <alignment horizontal="center" vertical="center"/>
    </xf>
    <xf numFmtId="0" fontId="1" fillId="0" borderId="0" xfId="1" applyAlignment="1">
      <alignment horizontal="center"/>
    </xf>
    <xf numFmtId="0" fontId="18" fillId="0" borderId="0" xfId="1" applyNumberFormat="1" applyFont="1" applyFill="1" applyAlignment="1" applyProtection="1">
      <alignment horizontal="right" vertical="center"/>
    </xf>
    <xf numFmtId="0" fontId="6" fillId="0" borderId="11" xfId="1" applyFont="1" applyFill="1" applyBorder="1" applyAlignment="1">
      <alignment horizontal="left" vertical="top" wrapText="1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1" fillId="0" borderId="1" xfId="1" applyBorder="1" applyAlignment="1">
      <alignment horizontal="center" vertical="center"/>
    </xf>
    <xf numFmtId="0" fontId="18" fillId="0" borderId="11" xfId="1" applyFont="1" applyFill="1" applyBorder="1" applyAlignment="1">
      <alignment horizontal="left" vertical="top" wrapText="1"/>
    </xf>
    <xf numFmtId="0" fontId="20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20" fillId="0" borderId="5" xfId="1" applyNumberFormat="1" applyFont="1" applyFill="1" applyBorder="1" applyAlignment="1" applyProtection="1">
      <alignment horizontal="center" vertical="center"/>
    </xf>
    <xf numFmtId="0" fontId="20" fillId="0" borderId="7" xfId="1" applyNumberFormat="1" applyFont="1" applyFill="1" applyBorder="1" applyAlignment="1" applyProtection="1">
      <alignment horizontal="center" vertical="center"/>
    </xf>
    <xf numFmtId="0" fontId="16" fillId="0" borderId="0" xfId="2" applyNumberFormat="1" applyFont="1" applyFill="1" applyAlignment="1" applyProtection="1">
      <alignment horizontal="center"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Alignment="1" applyProtection="1">
      <alignment horizontal="right" vertical="center"/>
    </xf>
    <xf numFmtId="0" fontId="39" fillId="0" borderId="0" xfId="2" applyNumberFormat="1" applyFont="1" applyFill="1" applyAlignment="1" applyProtection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39" fillId="0" borderId="0" xfId="1" applyNumberFormat="1" applyFont="1" applyFill="1" applyAlignment="1" applyProtection="1">
      <alignment horizontal="center" vertical="center"/>
    </xf>
    <xf numFmtId="0" fontId="6" fillId="0" borderId="10" xfId="1" applyNumberFormat="1" applyFont="1" applyFill="1" applyBorder="1" applyAlignment="1" applyProtection="1">
      <alignment horizontal="right" vertical="center"/>
    </xf>
    <xf numFmtId="3" fontId="6" fillId="0" borderId="5" xfId="1" applyNumberFormat="1" applyFont="1" applyFill="1" applyBorder="1" applyAlignment="1" applyProtection="1">
      <alignment horizontal="center" vertical="center"/>
    </xf>
    <xf numFmtId="3" fontId="6" fillId="0" borderId="7" xfId="1" applyNumberFormat="1" applyFont="1" applyFill="1" applyBorder="1" applyAlignment="1" applyProtection="1">
      <alignment horizontal="center" vertical="center"/>
    </xf>
    <xf numFmtId="3" fontId="6" fillId="0" borderId="5" xfId="1" applyNumberFormat="1" applyFont="1" applyFill="1" applyBorder="1" applyAlignment="1" applyProtection="1">
      <alignment horizontal="center" vertical="center" wrapText="1"/>
    </xf>
    <xf numFmtId="3" fontId="6" fillId="0" borderId="7" xfId="1" applyNumberFormat="1" applyFont="1" applyFill="1" applyBorder="1" applyAlignment="1" applyProtection="1">
      <alignment horizontal="center" vertical="center" wrapText="1"/>
    </xf>
    <xf numFmtId="3" fontId="6" fillId="0" borderId="2" xfId="1" applyNumberFormat="1" applyFont="1" applyFill="1" applyBorder="1" applyAlignment="1" applyProtection="1">
      <alignment horizontal="center" vertical="center"/>
    </xf>
    <xf numFmtId="3" fontId="6" fillId="0" borderId="8" xfId="1" applyNumberFormat="1" applyFont="1" applyFill="1" applyBorder="1" applyAlignment="1" applyProtection="1">
      <alignment horizontal="center" vertical="center"/>
    </xf>
    <xf numFmtId="3" fontId="6" fillId="0" borderId="3" xfId="1" applyNumberFormat="1" applyFont="1" applyFill="1" applyBorder="1" applyAlignment="1" applyProtection="1">
      <alignment horizontal="center" vertical="center"/>
    </xf>
    <xf numFmtId="3" fontId="6" fillId="0" borderId="1" xfId="1" applyNumberFormat="1" applyFont="1" applyFill="1" applyBorder="1" applyAlignment="1" applyProtection="1">
      <alignment horizontal="center" vertical="center"/>
    </xf>
    <xf numFmtId="3" fontId="6" fillId="0" borderId="1" xfId="1" applyNumberFormat="1" applyFont="1" applyFill="1" applyBorder="1" applyAlignment="1" applyProtection="1">
      <alignment horizontal="center" vertical="center" wrapText="1"/>
    </xf>
    <xf numFmtId="0" fontId="17" fillId="0" borderId="0" xfId="1" applyNumberFormat="1" applyFont="1" applyFill="1" applyAlignment="1" applyProtection="1">
      <alignment horizontal="center" vertical="center"/>
    </xf>
    <xf numFmtId="0" fontId="18" fillId="0" borderId="8" xfId="1" applyNumberFormat="1" applyFont="1" applyFill="1" applyBorder="1" applyAlignment="1" applyProtection="1">
      <alignment horizontal="center" vertical="center"/>
    </xf>
    <xf numFmtId="0" fontId="18" fillId="0" borderId="3" xfId="1" applyNumberFormat="1" applyFont="1" applyFill="1" applyBorder="1" applyAlignment="1" applyProtection="1">
      <alignment horizontal="center" vertical="center"/>
    </xf>
    <xf numFmtId="0" fontId="6" fillId="0" borderId="12" xfId="1" applyNumberFormat="1" applyFont="1" applyFill="1" applyBorder="1" applyAlignment="1" applyProtection="1">
      <alignment horizontal="center" vertical="center"/>
    </xf>
    <xf numFmtId="0" fontId="6" fillId="0" borderId="11" xfId="1" applyNumberFormat="1" applyFont="1" applyFill="1" applyBorder="1" applyAlignment="1" applyProtection="1">
      <alignment horizontal="center" vertical="center"/>
    </xf>
    <xf numFmtId="0" fontId="6" fillId="0" borderId="9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18" fillId="0" borderId="1" xfId="1" applyNumberFormat="1" applyFont="1" applyFill="1" applyBorder="1" applyAlignment="1" applyProtection="1">
      <alignment horizontal="center" vertical="center"/>
    </xf>
    <xf numFmtId="3" fontId="6" fillId="0" borderId="0" xfId="5" applyNumberFormat="1" applyFont="1" applyFill="1" applyAlignment="1" applyProtection="1">
      <alignment horizontal="right" vertical="center"/>
    </xf>
    <xf numFmtId="3" fontId="6" fillId="0" borderId="10" xfId="5" applyNumberFormat="1" applyFont="1" applyFill="1" applyBorder="1" applyAlignment="1" applyProtection="1">
      <alignment horizontal="right" vertical="center"/>
    </xf>
    <xf numFmtId="3" fontId="6" fillId="0" borderId="0" xfId="5" applyNumberFormat="1" applyFont="1" applyFill="1" applyBorder="1" applyAlignment="1" applyProtection="1">
      <alignment horizontal="right" vertical="center"/>
    </xf>
    <xf numFmtId="3" fontId="4" fillId="0" borderId="12" xfId="5" applyNumberFormat="1" applyFont="1" applyFill="1" applyBorder="1" applyAlignment="1" applyProtection="1">
      <alignment horizontal="center" vertical="center"/>
    </xf>
    <xf numFmtId="3" fontId="4" fillId="0" borderId="4" xfId="5" applyNumberFormat="1" applyFont="1" applyFill="1" applyBorder="1" applyAlignment="1" applyProtection="1">
      <alignment horizontal="center" vertical="center"/>
    </xf>
    <xf numFmtId="3" fontId="4" fillId="0" borderId="2" xfId="5" applyNumberFormat="1" applyFont="1" applyFill="1" applyBorder="1" applyAlignment="1" applyProtection="1">
      <alignment horizontal="center" vertical="center"/>
    </xf>
    <xf numFmtId="3" fontId="4" fillId="0" borderId="8" xfId="5" applyNumberFormat="1" applyFont="1" applyFill="1" applyBorder="1" applyAlignment="1" applyProtection="1">
      <alignment horizontal="center" vertical="center"/>
    </xf>
    <xf numFmtId="3" fontId="4" fillId="0" borderId="3" xfId="5" applyNumberFormat="1" applyFont="1" applyFill="1" applyBorder="1" applyAlignment="1" applyProtection="1">
      <alignment horizontal="center" vertical="center"/>
    </xf>
    <xf numFmtId="3" fontId="4" fillId="0" borderId="5" xfId="5" applyNumberFormat="1" applyFont="1" applyFill="1" applyBorder="1" applyAlignment="1" applyProtection="1">
      <alignment horizontal="center" vertical="center"/>
    </xf>
    <xf numFmtId="3" fontId="4" fillId="0" borderId="7" xfId="5" applyNumberFormat="1" applyFont="1" applyFill="1" applyBorder="1" applyAlignment="1" applyProtection="1">
      <alignment horizontal="center" vertical="center"/>
    </xf>
    <xf numFmtId="3" fontId="16" fillId="0" borderId="0" xfId="5" applyNumberFormat="1" applyFont="1" applyFill="1" applyAlignment="1" applyProtection="1">
      <alignment horizontal="center" vertical="center"/>
    </xf>
    <xf numFmtId="3" fontId="16" fillId="0" borderId="0" xfId="1" applyNumberFormat="1" applyFont="1" applyFill="1" applyAlignment="1" applyProtection="1">
      <alignment horizontal="center" vertical="center"/>
    </xf>
    <xf numFmtId="3" fontId="18" fillId="0" borderId="0" xfId="1" applyNumberFormat="1" applyFont="1" applyFill="1" applyAlignment="1" applyProtection="1">
      <alignment horizontal="right" vertical="center"/>
    </xf>
    <xf numFmtId="3" fontId="6" fillId="0" borderId="10" xfId="1" applyNumberFormat="1" applyFont="1" applyFill="1" applyBorder="1" applyAlignment="1" applyProtection="1">
      <alignment horizontal="right" vertical="center"/>
    </xf>
    <xf numFmtId="3" fontId="20" fillId="0" borderId="5" xfId="1" applyNumberFormat="1" applyFont="1" applyFill="1" applyBorder="1" applyAlignment="1" applyProtection="1">
      <alignment horizontal="center" vertical="center"/>
    </xf>
    <xf numFmtId="3" fontId="20" fillId="0" borderId="7" xfId="1" applyNumberFormat="1" applyFont="1" applyFill="1" applyBorder="1" applyAlignment="1" applyProtection="1">
      <alignment horizontal="center" vertical="center"/>
    </xf>
    <xf numFmtId="3" fontId="4" fillId="0" borderId="2" xfId="1" applyNumberFormat="1" applyFont="1" applyFill="1" applyBorder="1" applyAlignment="1" applyProtection="1">
      <alignment horizontal="center" vertical="center"/>
    </xf>
    <xf numFmtId="3" fontId="4" fillId="0" borderId="8" xfId="1" applyNumberFormat="1" applyFont="1" applyFill="1" applyBorder="1" applyAlignment="1" applyProtection="1">
      <alignment horizontal="center" vertical="center"/>
    </xf>
    <xf numFmtId="3" fontId="4" fillId="0" borderId="3" xfId="1" applyNumberFormat="1" applyFont="1" applyFill="1" applyBorder="1" applyAlignment="1" applyProtection="1">
      <alignment horizontal="center" vertical="center"/>
    </xf>
    <xf numFmtId="0" fontId="16" fillId="0" borderId="0" xfId="0" applyFont="1" applyFill="1" applyAlignment="1">
      <alignment horizontal="center" vertical="center"/>
    </xf>
    <xf numFmtId="178" fontId="6" fillId="5" borderId="11" xfId="0" applyNumberFormat="1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left" vertical="center"/>
    </xf>
    <xf numFmtId="0" fontId="39" fillId="0" borderId="0" xfId="10" applyNumberFormat="1" applyFont="1" applyFill="1" applyAlignment="1" applyProtection="1">
      <alignment horizontal="center" vertical="center"/>
    </xf>
    <xf numFmtId="0" fontId="39" fillId="0" borderId="0" xfId="10" applyNumberFormat="1" applyFont="1" applyFill="1" applyAlignment="1" applyProtection="1">
      <alignment horizontal="right" vertical="center"/>
    </xf>
    <xf numFmtId="0" fontId="6" fillId="0" borderId="0" xfId="10" applyNumberFormat="1" applyFont="1" applyFill="1" applyAlignment="1" applyProtection="1">
      <alignment horizontal="right" vertical="center"/>
    </xf>
    <xf numFmtId="0" fontId="4" fillId="0" borderId="1" xfId="10" applyNumberFormat="1" applyFont="1" applyFill="1" applyBorder="1" applyAlignment="1" applyProtection="1">
      <alignment horizontal="center" vertical="center"/>
    </xf>
  </cellXfs>
  <cellStyles count="11">
    <cellStyle name="百分比" xfId="7" builtinId="5"/>
    <cellStyle name="常规" xfId="0" builtinId="0"/>
    <cellStyle name="常规 2" xfId="1"/>
    <cellStyle name="常规 3" xfId="2"/>
    <cellStyle name="常规 4" xfId="3"/>
    <cellStyle name="常规 5" xfId="4"/>
    <cellStyle name="常规 6" xfId="5"/>
    <cellStyle name="常规 7" xfId="9"/>
    <cellStyle name="常规 7 2" xfId="10"/>
    <cellStyle name="千位分隔" xfId="6" builtinId="3"/>
    <cellStyle name="千位分隔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1123950</xdr:colOff>
      <xdr:row>45</xdr:row>
      <xdr:rowOff>133350</xdr:rowOff>
    </xdr:from>
    <xdr:ext cx="184731" cy="264560"/>
    <xdr:sp macro="" textlink="">
      <xdr:nvSpPr>
        <xdr:cNvPr id="2" name="TextBox 1"/>
        <xdr:cNvSpPr txBox="1"/>
      </xdr:nvSpPr>
      <xdr:spPr>
        <a:xfrm>
          <a:off x="56769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3"/>
  <sheetViews>
    <sheetView showGridLines="0" zoomScale="70" zoomScaleNormal="70" workbookViewId="0">
      <selection activeCell="A5" sqref="A5:E5"/>
    </sheetView>
  </sheetViews>
  <sheetFormatPr defaultColWidth="5.75" defaultRowHeight="15.75"/>
  <cols>
    <col min="1" max="2" width="24.625" style="117" customWidth="1"/>
    <col min="3" max="3" width="30.75" style="117" customWidth="1"/>
    <col min="4" max="7" width="21" style="117" customWidth="1"/>
    <col min="8" max="16384" width="5.75" style="117"/>
  </cols>
  <sheetData>
    <row r="1" spans="1:10" ht="46.5" customHeight="1">
      <c r="A1" s="224" t="s">
        <v>681</v>
      </c>
      <c r="B1" s="225"/>
      <c r="C1" s="116"/>
      <c r="D1" s="116"/>
      <c r="E1" s="116"/>
      <c r="F1" s="116"/>
      <c r="G1" s="116"/>
      <c r="H1" s="116"/>
      <c r="I1" s="116"/>
      <c r="J1" s="116"/>
    </row>
    <row r="2" spans="1:10" ht="25.5" customHeight="1">
      <c r="A2" s="118"/>
      <c r="B2" s="118"/>
      <c r="C2" s="116"/>
      <c r="D2" s="116"/>
      <c r="E2" s="116"/>
      <c r="F2" s="116"/>
      <c r="G2" s="116"/>
      <c r="H2" s="116"/>
      <c r="I2" s="116"/>
      <c r="J2" s="116"/>
    </row>
    <row r="3" spans="1:10" ht="25.5" customHeight="1">
      <c r="A3" s="118"/>
      <c r="B3" s="118"/>
      <c r="C3" s="116"/>
      <c r="D3" s="116"/>
      <c r="E3" s="116"/>
      <c r="F3" s="116"/>
      <c r="G3" s="116"/>
      <c r="H3" s="116"/>
      <c r="I3" s="116"/>
      <c r="J3" s="116"/>
    </row>
    <row r="4" spans="1:10" ht="25.5" customHeight="1">
      <c r="A4" s="119" t="s">
        <v>9</v>
      </c>
      <c r="B4" s="119"/>
      <c r="C4" s="119"/>
      <c r="D4" s="116"/>
      <c r="E4" s="116"/>
      <c r="F4" s="116"/>
      <c r="G4" s="116"/>
      <c r="H4" s="116"/>
      <c r="I4" s="116"/>
      <c r="J4" s="116"/>
    </row>
    <row r="5" spans="1:10" ht="100.5" customHeight="1">
      <c r="A5" s="226" t="s">
        <v>682</v>
      </c>
      <c r="B5" s="227"/>
      <c r="C5" s="227"/>
      <c r="D5" s="227"/>
      <c r="E5" s="227"/>
      <c r="F5" s="116"/>
      <c r="G5" s="116"/>
      <c r="H5" s="116"/>
      <c r="I5" s="116"/>
      <c r="J5" s="116"/>
    </row>
    <row r="6" spans="1:10" ht="39.6" customHeight="1">
      <c r="A6" s="120"/>
      <c r="B6" s="120"/>
      <c r="C6" s="121"/>
      <c r="D6" s="116"/>
      <c r="E6" s="116"/>
      <c r="F6" s="116"/>
      <c r="G6" s="116"/>
      <c r="H6" s="116"/>
      <c r="I6" s="116"/>
      <c r="J6" s="116"/>
    </row>
    <row r="7" spans="1:10" ht="39.6" customHeight="1">
      <c r="A7" s="120"/>
      <c r="B7" s="120"/>
      <c r="C7" s="121"/>
      <c r="D7" s="116"/>
      <c r="E7" s="116"/>
      <c r="F7" s="116"/>
      <c r="G7" s="116"/>
      <c r="H7" s="116"/>
      <c r="I7" s="116"/>
      <c r="J7" s="116"/>
    </row>
    <row r="8" spans="1:10" ht="39.6" customHeight="1">
      <c r="A8" s="120"/>
      <c r="B8" s="120"/>
      <c r="C8" s="121"/>
      <c r="D8" s="116"/>
      <c r="E8" s="116"/>
      <c r="F8" s="116"/>
      <c r="G8" s="116"/>
      <c r="H8" s="116"/>
      <c r="I8" s="116"/>
      <c r="J8" s="116"/>
    </row>
    <row r="9" spans="1:10" ht="35.450000000000003" customHeight="1">
      <c r="A9" s="122"/>
      <c r="B9" s="122"/>
      <c r="C9" s="122"/>
      <c r="D9" s="116"/>
      <c r="E9" s="116"/>
      <c r="F9" s="116"/>
      <c r="G9" s="116"/>
      <c r="H9" s="116"/>
      <c r="I9" s="116"/>
      <c r="J9" s="116"/>
    </row>
    <row r="10" spans="1:10" ht="15.75" customHeight="1">
      <c r="A10" s="123"/>
      <c r="B10" s="123"/>
      <c r="C10" s="123"/>
      <c r="D10" s="116"/>
      <c r="E10" s="116"/>
      <c r="F10" s="116"/>
      <c r="G10" s="116"/>
      <c r="H10" s="116"/>
      <c r="I10" s="116"/>
      <c r="J10" s="116"/>
    </row>
    <row r="11" spans="1:10" ht="35.450000000000003" customHeight="1">
      <c r="A11" s="228" t="s">
        <v>683</v>
      </c>
      <c r="B11" s="229"/>
      <c r="C11" s="229"/>
      <c r="D11" s="229"/>
      <c r="E11" s="229"/>
      <c r="F11" s="116"/>
      <c r="G11" s="116"/>
      <c r="H11" s="116"/>
      <c r="I11" s="116"/>
      <c r="J11" s="116"/>
    </row>
    <row r="12" spans="1:10" ht="35.450000000000003" customHeight="1">
      <c r="A12" s="230">
        <v>44409</v>
      </c>
      <c r="B12" s="230"/>
      <c r="C12" s="230"/>
      <c r="D12" s="230"/>
      <c r="E12" s="230"/>
      <c r="F12" s="116"/>
      <c r="G12" s="116"/>
      <c r="H12" s="116"/>
      <c r="I12" s="116"/>
      <c r="J12" s="116"/>
    </row>
    <row r="13" spans="1:10">
      <c r="A13" s="116"/>
      <c r="B13" s="116"/>
      <c r="C13" s="116"/>
      <c r="D13" s="116"/>
      <c r="E13" s="116"/>
      <c r="F13" s="116"/>
      <c r="G13" s="116"/>
      <c r="H13" s="116"/>
      <c r="I13" s="116"/>
      <c r="J13" s="116"/>
    </row>
    <row r="14" spans="1:10">
      <c r="A14" s="116"/>
      <c r="B14" s="116"/>
      <c r="C14" s="116"/>
      <c r="D14" s="116"/>
      <c r="E14" s="116"/>
      <c r="F14" s="116"/>
      <c r="G14" s="116"/>
      <c r="H14" s="116"/>
      <c r="I14" s="116"/>
      <c r="J14" s="116"/>
    </row>
    <row r="15" spans="1:10">
      <c r="A15" s="116"/>
      <c r="B15" s="116"/>
      <c r="C15" s="116"/>
      <c r="D15" s="116"/>
      <c r="E15" s="116"/>
      <c r="F15" s="116"/>
      <c r="G15" s="116"/>
      <c r="H15" s="116"/>
      <c r="I15" s="116"/>
      <c r="J15" s="116"/>
    </row>
    <row r="16" spans="1:10">
      <c r="A16" s="116"/>
      <c r="B16" s="116"/>
      <c r="C16" s="116"/>
      <c r="D16" s="116"/>
      <c r="E16" s="116"/>
      <c r="F16" s="116"/>
      <c r="G16" s="116"/>
      <c r="H16" s="116"/>
      <c r="I16" s="116"/>
      <c r="J16" s="116"/>
    </row>
    <row r="17" spans="1:10">
      <c r="A17" s="116"/>
      <c r="B17" s="116"/>
      <c r="C17" s="116"/>
      <c r="D17" s="116"/>
      <c r="E17" s="116"/>
      <c r="F17" s="116"/>
      <c r="G17" s="116"/>
      <c r="H17" s="116"/>
      <c r="I17" s="116"/>
      <c r="J17" s="116"/>
    </row>
    <row r="18" spans="1:10">
      <c r="A18" s="116"/>
      <c r="B18" s="116"/>
      <c r="C18" s="116"/>
      <c r="D18" s="116"/>
      <c r="E18" s="116"/>
      <c r="F18" s="116"/>
      <c r="G18" s="116"/>
      <c r="H18" s="116"/>
      <c r="I18" s="116"/>
      <c r="J18" s="116"/>
    </row>
    <row r="19" spans="1:10">
      <c r="A19" s="116"/>
      <c r="B19" s="116"/>
      <c r="C19" s="116"/>
      <c r="D19" s="116"/>
      <c r="E19" s="116"/>
      <c r="F19" s="116"/>
      <c r="G19" s="116"/>
      <c r="H19" s="116"/>
      <c r="I19" s="116"/>
      <c r="J19" s="116"/>
    </row>
    <row r="20" spans="1:10">
      <c r="A20" s="116"/>
      <c r="B20" s="116"/>
      <c r="C20" s="116"/>
      <c r="D20" s="116"/>
      <c r="E20" s="116"/>
      <c r="F20" s="116"/>
      <c r="G20" s="116"/>
      <c r="H20" s="116"/>
      <c r="I20" s="116"/>
      <c r="J20" s="116"/>
    </row>
    <row r="21" spans="1:10">
      <c r="A21" s="116"/>
      <c r="B21" s="116"/>
      <c r="C21" s="116"/>
      <c r="D21" s="116"/>
      <c r="E21" s="116"/>
      <c r="F21" s="116"/>
      <c r="G21" s="116"/>
      <c r="H21" s="116"/>
      <c r="I21" s="116"/>
      <c r="J21" s="116"/>
    </row>
    <row r="22" spans="1:10">
      <c r="A22" s="116"/>
      <c r="B22" s="116"/>
      <c r="C22" s="116"/>
      <c r="D22" s="116"/>
      <c r="E22" s="116"/>
      <c r="F22" s="116"/>
      <c r="G22" s="116"/>
      <c r="H22" s="116"/>
      <c r="I22" s="116"/>
      <c r="J22" s="116"/>
    </row>
    <row r="23" spans="1:10">
      <c r="A23" s="116"/>
      <c r="B23" s="116"/>
      <c r="C23" s="116"/>
      <c r="D23" s="116"/>
      <c r="E23" s="116"/>
      <c r="F23" s="116"/>
      <c r="G23" s="116"/>
      <c r="H23" s="116"/>
      <c r="I23" s="116"/>
      <c r="J23" s="116"/>
    </row>
  </sheetData>
  <mergeCells count="4">
    <mergeCell ref="A1:B1"/>
    <mergeCell ref="A5:E5"/>
    <mergeCell ref="A11:E11"/>
    <mergeCell ref="A12:E12"/>
  </mergeCells>
  <phoneticPr fontId="2" type="noConversion"/>
  <printOptions horizontalCentered="1"/>
  <pageMargins left="0.6692913385826772" right="0.55118110236220474" top="0.66" bottom="0.56000000000000005" header="0.51181102362204722" footer="0.51181102362204722"/>
  <pageSetup paperSize="9" fitToHeight="1000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0"/>
  <sheetViews>
    <sheetView showGridLines="0" showZeros="0" view="pageLayout" zoomScaleNormal="100" workbookViewId="0">
      <selection activeCell="E26" sqref="E26"/>
    </sheetView>
  </sheetViews>
  <sheetFormatPr defaultColWidth="9.125" defaultRowHeight="14.25"/>
  <cols>
    <col min="1" max="1" width="36.625" style="6" customWidth="1"/>
    <col min="2" max="7" width="14.625" style="6" customWidth="1"/>
    <col min="8" max="16384" width="9.125" style="6"/>
  </cols>
  <sheetData>
    <row r="1" spans="1:7" ht="27">
      <c r="A1" s="262" t="s">
        <v>845</v>
      </c>
      <c r="B1" s="262"/>
      <c r="C1" s="262"/>
      <c r="D1" s="262"/>
      <c r="E1" s="262"/>
      <c r="F1" s="262"/>
      <c r="G1" s="262"/>
    </row>
    <row r="2" spans="1:7">
      <c r="A2" s="238" t="s">
        <v>846</v>
      </c>
      <c r="B2" s="238"/>
      <c r="C2" s="238"/>
      <c r="D2" s="238"/>
      <c r="E2" s="238"/>
      <c r="F2" s="238"/>
      <c r="G2" s="238"/>
    </row>
    <row r="3" spans="1:7">
      <c r="A3" s="238" t="s">
        <v>3</v>
      </c>
      <c r="B3" s="238"/>
      <c r="C3" s="238"/>
      <c r="D3" s="238"/>
      <c r="E3" s="238"/>
      <c r="F3" s="238"/>
      <c r="G3" s="238"/>
    </row>
    <row r="4" spans="1:7">
      <c r="A4" s="239" t="s">
        <v>0</v>
      </c>
      <c r="B4" s="239" t="s">
        <v>306</v>
      </c>
      <c r="C4" s="239" t="s">
        <v>12</v>
      </c>
      <c r="D4" s="239"/>
      <c r="E4" s="239"/>
      <c r="F4" s="239"/>
      <c r="G4" s="239" t="s">
        <v>1</v>
      </c>
    </row>
    <row r="5" spans="1:7">
      <c r="A5" s="239"/>
      <c r="B5" s="239"/>
      <c r="C5" s="239" t="s">
        <v>77</v>
      </c>
      <c r="D5" s="239"/>
      <c r="E5" s="239"/>
      <c r="F5" s="261" t="s">
        <v>36</v>
      </c>
      <c r="G5" s="239"/>
    </row>
    <row r="6" spans="1:7">
      <c r="A6" s="239"/>
      <c r="B6" s="239"/>
      <c r="C6" s="153" t="s">
        <v>13</v>
      </c>
      <c r="D6" s="153" t="s">
        <v>78</v>
      </c>
      <c r="E6" s="153" t="s">
        <v>79</v>
      </c>
      <c r="F6" s="261"/>
      <c r="G6" s="239"/>
    </row>
    <row r="7" spans="1:7" ht="15">
      <c r="A7" s="9" t="s">
        <v>44</v>
      </c>
      <c r="B7" s="73">
        <v>40151</v>
      </c>
      <c r="C7" s="28">
        <v>0</v>
      </c>
      <c r="D7" s="28">
        <v>0</v>
      </c>
      <c r="E7" s="28">
        <v>0</v>
      </c>
      <c r="F7" s="28">
        <v>0</v>
      </c>
      <c r="G7" s="73">
        <v>40151</v>
      </c>
    </row>
    <row r="8" spans="1:7" ht="15">
      <c r="A8" s="9" t="s">
        <v>418</v>
      </c>
      <c r="B8" s="73">
        <v>9300</v>
      </c>
      <c r="C8" s="28">
        <v>0</v>
      </c>
      <c r="D8" s="28">
        <v>0</v>
      </c>
      <c r="E8" s="28">
        <v>0</v>
      </c>
      <c r="F8" s="28">
        <v>0</v>
      </c>
      <c r="G8" s="73">
        <v>9300</v>
      </c>
    </row>
    <row r="9" spans="1:7" ht="15">
      <c r="A9" s="9" t="s">
        <v>419</v>
      </c>
      <c r="B9" s="73">
        <v>3500</v>
      </c>
      <c r="C9" s="28">
        <v>0</v>
      </c>
      <c r="D9" s="28">
        <v>0</v>
      </c>
      <c r="E9" s="28">
        <v>0</v>
      </c>
      <c r="F9" s="28">
        <v>0</v>
      </c>
      <c r="G9" s="73">
        <v>3500</v>
      </c>
    </row>
    <row r="10" spans="1:7" ht="15">
      <c r="A10" s="9" t="s">
        <v>420</v>
      </c>
      <c r="B10" s="73">
        <v>1500</v>
      </c>
      <c r="C10" s="28">
        <v>0</v>
      </c>
      <c r="D10" s="28">
        <v>0</v>
      </c>
      <c r="E10" s="28">
        <v>0</v>
      </c>
      <c r="F10" s="28">
        <v>0</v>
      </c>
      <c r="G10" s="73">
        <v>1500</v>
      </c>
    </row>
    <row r="11" spans="1:7" ht="15">
      <c r="A11" s="9" t="s">
        <v>421</v>
      </c>
      <c r="B11" s="73"/>
      <c r="C11" s="28">
        <v>0</v>
      </c>
      <c r="D11" s="28">
        <v>0</v>
      </c>
      <c r="E11" s="28">
        <v>0</v>
      </c>
      <c r="F11" s="28">
        <v>0</v>
      </c>
      <c r="G11" s="73"/>
    </row>
    <row r="12" spans="1:7" ht="15">
      <c r="A12" s="9" t="s">
        <v>422</v>
      </c>
      <c r="B12" s="73">
        <v>3250</v>
      </c>
      <c r="C12" s="28">
        <v>0</v>
      </c>
      <c r="D12" s="28">
        <v>0</v>
      </c>
      <c r="E12" s="28">
        <v>0</v>
      </c>
      <c r="F12" s="28">
        <v>0</v>
      </c>
      <c r="G12" s="73">
        <v>3250</v>
      </c>
    </row>
    <row r="13" spans="1:7" ht="15">
      <c r="A13" s="9" t="s">
        <v>423</v>
      </c>
      <c r="B13" s="73">
        <v>1800</v>
      </c>
      <c r="C13" s="28">
        <v>0</v>
      </c>
      <c r="D13" s="28">
        <v>0</v>
      </c>
      <c r="E13" s="28">
        <v>0</v>
      </c>
      <c r="F13" s="28">
        <v>0</v>
      </c>
      <c r="G13" s="73">
        <v>1800</v>
      </c>
    </row>
    <row r="14" spans="1:7" ht="15">
      <c r="A14" s="9" t="s">
        <v>424</v>
      </c>
      <c r="B14" s="73">
        <v>1350</v>
      </c>
      <c r="C14" s="28"/>
      <c r="D14" s="28"/>
      <c r="E14" s="28"/>
      <c r="F14" s="28"/>
      <c r="G14" s="73">
        <v>1350</v>
      </c>
    </row>
    <row r="15" spans="1:7" ht="15">
      <c r="A15" s="9" t="s">
        <v>425</v>
      </c>
      <c r="B15" s="73">
        <v>6600</v>
      </c>
      <c r="C15" s="28">
        <v>0</v>
      </c>
      <c r="D15" s="28">
        <v>0</v>
      </c>
      <c r="E15" s="28">
        <v>0</v>
      </c>
      <c r="F15" s="28">
        <v>0</v>
      </c>
      <c r="G15" s="73">
        <v>6600</v>
      </c>
    </row>
    <row r="16" spans="1:7" ht="15">
      <c r="A16" s="9" t="s">
        <v>426</v>
      </c>
      <c r="B16" s="73">
        <v>7000</v>
      </c>
      <c r="C16" s="28">
        <v>0</v>
      </c>
      <c r="D16" s="28">
        <v>0</v>
      </c>
      <c r="E16" s="28">
        <v>0</v>
      </c>
      <c r="F16" s="28">
        <v>0</v>
      </c>
      <c r="G16" s="73">
        <v>7000</v>
      </c>
    </row>
    <row r="17" spans="1:7" ht="15">
      <c r="A17" s="9" t="s">
        <v>427</v>
      </c>
      <c r="B17" s="73">
        <v>1000</v>
      </c>
      <c r="C17" s="28">
        <v>0</v>
      </c>
      <c r="D17" s="28">
        <v>0</v>
      </c>
      <c r="E17" s="28">
        <v>0</v>
      </c>
      <c r="F17" s="28">
        <v>0</v>
      </c>
      <c r="G17" s="73">
        <v>1000</v>
      </c>
    </row>
    <row r="18" spans="1:7" ht="15">
      <c r="A18" s="9" t="s">
        <v>428</v>
      </c>
      <c r="B18" s="73">
        <v>150</v>
      </c>
      <c r="C18" s="28">
        <v>0</v>
      </c>
      <c r="D18" s="28">
        <v>0</v>
      </c>
      <c r="E18" s="28">
        <v>0</v>
      </c>
      <c r="F18" s="28">
        <v>0</v>
      </c>
      <c r="G18" s="73">
        <v>150</v>
      </c>
    </row>
    <row r="19" spans="1:7" ht="15">
      <c r="A19" s="9" t="s">
        <v>429</v>
      </c>
      <c r="B19" s="73">
        <v>4700</v>
      </c>
      <c r="C19" s="28">
        <v>0</v>
      </c>
      <c r="D19" s="28">
        <v>0</v>
      </c>
      <c r="E19" s="28">
        <v>0</v>
      </c>
      <c r="F19" s="28">
        <v>0</v>
      </c>
      <c r="G19" s="73">
        <v>4700</v>
      </c>
    </row>
    <row r="20" spans="1:7" ht="15">
      <c r="A20" s="9" t="s">
        <v>847</v>
      </c>
      <c r="B20" s="73"/>
      <c r="C20" s="28">
        <v>0</v>
      </c>
      <c r="D20" s="28">
        <v>0</v>
      </c>
      <c r="E20" s="28">
        <v>0</v>
      </c>
      <c r="F20" s="28">
        <v>0</v>
      </c>
      <c r="G20" s="73"/>
    </row>
    <row r="21" spans="1:7" ht="15">
      <c r="A21" s="9" t="s">
        <v>430</v>
      </c>
      <c r="B21" s="73">
        <v>1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</row>
    <row r="22" spans="1:7" ht="15">
      <c r="A22" s="9" t="s">
        <v>58</v>
      </c>
      <c r="B22" s="73">
        <v>8300</v>
      </c>
      <c r="C22" s="28">
        <v>0</v>
      </c>
      <c r="D22" s="28">
        <v>0</v>
      </c>
      <c r="E22" s="28">
        <v>0</v>
      </c>
      <c r="F22" s="28">
        <v>0</v>
      </c>
      <c r="G22" s="73">
        <v>8300</v>
      </c>
    </row>
    <row r="23" spans="1:7" ht="15">
      <c r="A23" s="9" t="s">
        <v>431</v>
      </c>
      <c r="B23" s="73">
        <v>100</v>
      </c>
      <c r="C23" s="28">
        <v>0</v>
      </c>
      <c r="D23" s="28">
        <v>0</v>
      </c>
      <c r="E23" s="28">
        <v>0</v>
      </c>
      <c r="F23" s="28">
        <v>0</v>
      </c>
      <c r="G23" s="73">
        <v>100</v>
      </c>
    </row>
    <row r="24" spans="1:7" ht="15">
      <c r="A24" s="9" t="s">
        <v>432</v>
      </c>
      <c r="B24" s="73">
        <v>1200</v>
      </c>
      <c r="C24" s="28">
        <v>0</v>
      </c>
      <c r="D24" s="28">
        <v>0</v>
      </c>
      <c r="E24" s="28">
        <v>0</v>
      </c>
      <c r="F24" s="28">
        <v>0</v>
      </c>
      <c r="G24" s="73">
        <v>1200</v>
      </c>
    </row>
    <row r="25" spans="1:7" ht="15">
      <c r="A25" s="21" t="s">
        <v>433</v>
      </c>
      <c r="B25" s="73"/>
      <c r="C25" s="28">
        <v>0</v>
      </c>
      <c r="D25" s="28">
        <v>0</v>
      </c>
      <c r="E25" s="28">
        <v>0</v>
      </c>
      <c r="F25" s="28">
        <v>0</v>
      </c>
      <c r="G25" s="73"/>
    </row>
    <row r="26" spans="1:7" ht="15">
      <c r="A26" s="21" t="s">
        <v>434</v>
      </c>
      <c r="B26" s="73"/>
      <c r="C26" s="28">
        <v>0</v>
      </c>
      <c r="D26" s="28">
        <v>0</v>
      </c>
      <c r="E26" s="28">
        <v>0</v>
      </c>
      <c r="F26" s="28">
        <v>0</v>
      </c>
      <c r="G26" s="73"/>
    </row>
    <row r="27" spans="1:7" ht="15">
      <c r="A27" s="21" t="s">
        <v>435</v>
      </c>
      <c r="B27" s="73">
        <v>7000</v>
      </c>
      <c r="C27" s="28">
        <v>0</v>
      </c>
      <c r="D27" s="28">
        <v>0</v>
      </c>
      <c r="E27" s="28">
        <v>0</v>
      </c>
      <c r="F27" s="28">
        <v>0</v>
      </c>
      <c r="G27" s="73">
        <v>7000</v>
      </c>
    </row>
    <row r="28" spans="1:7" ht="15">
      <c r="A28" s="21" t="s">
        <v>436</v>
      </c>
      <c r="B28" s="73"/>
      <c r="C28" s="28">
        <v>0</v>
      </c>
      <c r="D28" s="28">
        <v>0</v>
      </c>
      <c r="E28" s="28">
        <v>0</v>
      </c>
      <c r="F28" s="28">
        <v>0</v>
      </c>
      <c r="G28" s="73"/>
    </row>
    <row r="29" spans="1:7" ht="15">
      <c r="A29" s="21"/>
      <c r="B29" s="73"/>
      <c r="C29" s="28"/>
      <c r="D29" s="28"/>
      <c r="E29" s="28"/>
      <c r="F29" s="28"/>
      <c r="G29" s="28"/>
    </row>
    <row r="30" spans="1:7" ht="15">
      <c r="A30" s="22" t="s">
        <v>260</v>
      </c>
      <c r="B30" s="73">
        <f>SUM(B7,B22)</f>
        <v>48451</v>
      </c>
      <c r="C30" s="28">
        <v>0</v>
      </c>
      <c r="D30" s="28">
        <v>0</v>
      </c>
      <c r="E30" s="28">
        <v>0</v>
      </c>
      <c r="F30" s="28">
        <v>0</v>
      </c>
      <c r="G30" s="73">
        <f>SUM(G7,G22)</f>
        <v>48451</v>
      </c>
    </row>
    <row r="31" spans="1:7">
      <c r="A31" s="13"/>
      <c r="B31" s="13"/>
      <c r="C31" s="13"/>
      <c r="D31" s="13"/>
      <c r="E31" s="13"/>
      <c r="F31" s="13"/>
    </row>
    <row r="32" spans="1:7">
      <c r="A32" s="13"/>
      <c r="B32" s="13"/>
      <c r="C32" s="13"/>
      <c r="D32" s="13"/>
      <c r="E32" s="13"/>
      <c r="F32" s="13"/>
    </row>
    <row r="33" spans="1:6">
      <c r="A33" s="13"/>
      <c r="B33" s="13"/>
      <c r="C33" s="13"/>
      <c r="D33" s="13"/>
      <c r="E33" s="13"/>
      <c r="F33" s="13"/>
    </row>
    <row r="34" spans="1:6">
      <c r="A34" s="13"/>
      <c r="B34" s="13"/>
      <c r="C34" s="13"/>
      <c r="D34" s="13"/>
      <c r="E34" s="13"/>
      <c r="F34" s="13"/>
    </row>
    <row r="35" spans="1:6">
      <c r="A35" s="13"/>
      <c r="B35" s="13"/>
      <c r="C35" s="13"/>
      <c r="D35" s="13"/>
      <c r="E35" s="13"/>
      <c r="F35" s="13"/>
    </row>
    <row r="36" spans="1:6">
      <c r="A36" s="13"/>
      <c r="B36" s="13"/>
      <c r="C36" s="13"/>
      <c r="D36" s="13"/>
      <c r="E36" s="13"/>
      <c r="F36" s="13"/>
    </row>
    <row r="37" spans="1:6">
      <c r="A37" s="13"/>
      <c r="B37" s="13"/>
      <c r="C37" s="13"/>
      <c r="D37" s="13"/>
      <c r="E37" s="13"/>
      <c r="F37" s="13"/>
    </row>
    <row r="38" spans="1:6">
      <c r="A38" s="13"/>
      <c r="B38" s="13"/>
      <c r="C38" s="13"/>
      <c r="D38" s="13"/>
      <c r="E38" s="13"/>
      <c r="F38" s="13"/>
    </row>
    <row r="39" spans="1:6">
      <c r="A39" s="13"/>
      <c r="B39" s="13"/>
      <c r="C39" s="13"/>
      <c r="D39" s="13"/>
      <c r="E39" s="13"/>
      <c r="F39" s="13"/>
    </row>
    <row r="40" spans="1:6">
      <c r="A40" s="13"/>
      <c r="B40" s="13"/>
      <c r="C40" s="13"/>
      <c r="D40" s="13"/>
      <c r="E40" s="13"/>
      <c r="F40" s="13"/>
    </row>
    <row r="41" spans="1:6">
      <c r="A41" s="13"/>
      <c r="B41" s="13"/>
      <c r="C41" s="13"/>
      <c r="D41" s="13"/>
      <c r="E41" s="13"/>
      <c r="F41" s="13"/>
    </row>
    <row r="42" spans="1:6">
      <c r="A42" s="13"/>
      <c r="B42" s="13"/>
      <c r="C42" s="13"/>
      <c r="D42" s="13"/>
      <c r="E42" s="13"/>
      <c r="F42" s="13"/>
    </row>
    <row r="43" spans="1:6">
      <c r="A43" s="13"/>
      <c r="B43" s="13"/>
      <c r="C43" s="13"/>
      <c r="D43" s="13"/>
      <c r="E43" s="13"/>
      <c r="F43" s="13"/>
    </row>
    <row r="44" spans="1:6">
      <c r="A44" s="13"/>
      <c r="B44" s="13"/>
      <c r="C44" s="13"/>
      <c r="D44" s="13"/>
      <c r="E44" s="13"/>
      <c r="F44" s="13"/>
    </row>
    <row r="45" spans="1:6">
      <c r="A45" s="13"/>
      <c r="B45" s="13"/>
      <c r="C45" s="13"/>
      <c r="D45" s="13"/>
      <c r="E45" s="13"/>
      <c r="F45" s="13"/>
    </row>
    <row r="46" spans="1:6">
      <c r="A46" s="13"/>
      <c r="B46" s="13"/>
      <c r="C46" s="13"/>
      <c r="D46" s="13"/>
      <c r="E46" s="13"/>
      <c r="F46" s="13"/>
    </row>
    <row r="47" spans="1:6">
      <c r="A47" s="13"/>
      <c r="B47" s="13"/>
      <c r="C47" s="13"/>
      <c r="D47" s="13"/>
      <c r="E47" s="13"/>
      <c r="F47" s="13"/>
    </row>
    <row r="48" spans="1:6">
      <c r="A48" s="13"/>
      <c r="B48" s="13"/>
      <c r="C48" s="13"/>
      <c r="D48" s="13"/>
      <c r="E48" s="13"/>
      <c r="F48" s="13"/>
    </row>
    <row r="49" spans="1:6">
      <c r="A49" s="13"/>
      <c r="B49" s="13"/>
      <c r="C49" s="13"/>
      <c r="D49" s="13"/>
      <c r="E49" s="13"/>
      <c r="F49" s="13"/>
    </row>
    <row r="50" spans="1:6">
      <c r="A50" s="13"/>
      <c r="B50" s="13"/>
      <c r="C50" s="13"/>
      <c r="D50" s="13"/>
      <c r="E50" s="13"/>
      <c r="F50" s="13"/>
    </row>
    <row r="51" spans="1:6">
      <c r="A51" s="13"/>
      <c r="B51" s="13"/>
      <c r="C51" s="13"/>
      <c r="D51" s="13"/>
      <c r="E51" s="13"/>
      <c r="F51" s="13"/>
    </row>
    <row r="52" spans="1:6">
      <c r="A52" s="13"/>
      <c r="B52" s="13"/>
      <c r="C52" s="13"/>
      <c r="D52" s="13"/>
      <c r="E52" s="13"/>
      <c r="F52" s="13"/>
    </row>
    <row r="53" spans="1:6">
      <c r="A53" s="13"/>
      <c r="B53" s="13"/>
      <c r="C53" s="13"/>
      <c r="D53" s="13"/>
      <c r="E53" s="13"/>
      <c r="F53" s="13"/>
    </row>
    <row r="54" spans="1:6">
      <c r="A54" s="13"/>
      <c r="B54" s="13"/>
      <c r="C54" s="13"/>
      <c r="D54" s="13"/>
      <c r="E54" s="13"/>
      <c r="F54" s="13"/>
    </row>
    <row r="55" spans="1:6">
      <c r="A55" s="13"/>
      <c r="B55" s="13"/>
      <c r="C55" s="13"/>
      <c r="D55" s="13"/>
      <c r="E55" s="13"/>
      <c r="F55" s="13"/>
    </row>
    <row r="56" spans="1:6">
      <c r="A56" s="13"/>
      <c r="B56" s="13"/>
      <c r="C56" s="13"/>
      <c r="D56" s="13"/>
      <c r="E56" s="13"/>
      <c r="F56" s="13"/>
    </row>
    <row r="57" spans="1:6">
      <c r="A57" s="13"/>
      <c r="B57" s="13"/>
      <c r="C57" s="13"/>
      <c r="D57" s="13"/>
      <c r="E57" s="13"/>
      <c r="F57" s="13"/>
    </row>
    <row r="58" spans="1:6">
      <c r="A58" s="13"/>
      <c r="B58" s="13"/>
      <c r="C58" s="13"/>
      <c r="D58" s="13"/>
      <c r="E58" s="13"/>
      <c r="F58" s="13"/>
    </row>
    <row r="59" spans="1:6">
      <c r="A59" s="13"/>
      <c r="B59" s="13"/>
      <c r="C59" s="13"/>
      <c r="D59" s="13"/>
      <c r="E59" s="13"/>
      <c r="F59" s="13"/>
    </row>
    <row r="60" spans="1:6">
      <c r="A60" s="13"/>
      <c r="B60" s="13"/>
      <c r="C60" s="13"/>
      <c r="D60" s="13"/>
      <c r="E60" s="13"/>
      <c r="F60" s="13"/>
    </row>
    <row r="61" spans="1:6">
      <c r="A61" s="13"/>
      <c r="B61" s="13"/>
      <c r="C61" s="13"/>
      <c r="D61" s="13"/>
      <c r="E61" s="13"/>
      <c r="F61" s="13"/>
    </row>
    <row r="62" spans="1:6">
      <c r="A62" s="13"/>
      <c r="B62" s="13"/>
      <c r="C62" s="13"/>
      <c r="D62" s="13"/>
      <c r="E62" s="13"/>
      <c r="F62" s="13"/>
    </row>
    <row r="63" spans="1:6">
      <c r="A63" s="13"/>
      <c r="B63" s="13"/>
      <c r="C63" s="13"/>
      <c r="D63" s="13"/>
      <c r="E63" s="13"/>
      <c r="F63" s="13"/>
    </row>
    <row r="64" spans="1:6">
      <c r="A64" s="13"/>
      <c r="B64" s="13"/>
      <c r="C64" s="13"/>
      <c r="D64" s="13"/>
      <c r="E64" s="13"/>
      <c r="F64" s="13"/>
    </row>
    <row r="65" spans="1:6">
      <c r="A65" s="13"/>
      <c r="B65" s="13"/>
      <c r="C65" s="13"/>
      <c r="D65" s="13"/>
      <c r="E65" s="13"/>
      <c r="F65" s="13"/>
    </row>
    <row r="66" spans="1:6">
      <c r="A66" s="13"/>
      <c r="B66" s="13"/>
      <c r="C66" s="13"/>
      <c r="D66" s="13"/>
      <c r="E66" s="13"/>
      <c r="F66" s="13"/>
    </row>
    <row r="67" spans="1:6">
      <c r="A67" s="13"/>
      <c r="B67" s="13"/>
      <c r="C67" s="13"/>
      <c r="D67" s="13"/>
      <c r="E67" s="13"/>
      <c r="F67" s="13"/>
    </row>
    <row r="68" spans="1:6">
      <c r="A68" s="13"/>
      <c r="B68" s="13"/>
      <c r="C68" s="13"/>
      <c r="D68" s="13"/>
      <c r="E68" s="13"/>
      <c r="F68" s="13"/>
    </row>
    <row r="69" spans="1:6">
      <c r="A69" s="13"/>
      <c r="B69" s="13"/>
      <c r="C69" s="13"/>
      <c r="D69" s="13"/>
      <c r="E69" s="13"/>
      <c r="F69" s="13"/>
    </row>
    <row r="70" spans="1:6">
      <c r="A70" s="13"/>
      <c r="B70" s="13"/>
      <c r="C70" s="13"/>
      <c r="D70" s="13"/>
      <c r="E70" s="13"/>
      <c r="F70" s="13"/>
    </row>
    <row r="71" spans="1:6">
      <c r="A71" s="13"/>
      <c r="B71" s="13"/>
      <c r="C71" s="13"/>
      <c r="D71" s="13"/>
      <c r="E71" s="13"/>
      <c r="F71" s="13"/>
    </row>
    <row r="72" spans="1:6">
      <c r="A72" s="13"/>
      <c r="B72" s="13"/>
      <c r="C72" s="13"/>
      <c r="D72" s="13"/>
      <c r="E72" s="13"/>
      <c r="F72" s="13"/>
    </row>
    <row r="73" spans="1:6">
      <c r="A73" s="13"/>
      <c r="B73" s="13"/>
      <c r="C73" s="13"/>
      <c r="D73" s="13"/>
      <c r="E73" s="13"/>
      <c r="F73" s="13"/>
    </row>
    <row r="74" spans="1:6">
      <c r="A74" s="13"/>
      <c r="B74" s="13"/>
      <c r="C74" s="13"/>
      <c r="D74" s="13"/>
      <c r="E74" s="13"/>
      <c r="F74" s="13"/>
    </row>
    <row r="75" spans="1:6">
      <c r="A75" s="13"/>
      <c r="B75" s="13"/>
      <c r="C75" s="13"/>
      <c r="D75" s="13"/>
      <c r="E75" s="13"/>
      <c r="F75" s="13"/>
    </row>
    <row r="76" spans="1:6">
      <c r="A76" s="13"/>
      <c r="B76" s="13"/>
      <c r="C76" s="13"/>
      <c r="D76" s="13"/>
      <c r="E76" s="13"/>
      <c r="F76" s="13"/>
    </row>
    <row r="77" spans="1:6">
      <c r="A77" s="13"/>
      <c r="B77" s="13"/>
      <c r="C77" s="13"/>
      <c r="D77" s="13"/>
      <c r="E77" s="13"/>
      <c r="F77" s="13"/>
    </row>
    <row r="78" spans="1:6">
      <c r="A78" s="13"/>
      <c r="B78" s="13"/>
      <c r="C78" s="13"/>
      <c r="D78" s="13"/>
      <c r="E78" s="13"/>
      <c r="F78" s="13"/>
    </row>
    <row r="79" spans="1:6">
      <c r="A79" s="13"/>
      <c r="B79" s="13"/>
      <c r="C79" s="13"/>
      <c r="D79" s="13"/>
      <c r="E79" s="13"/>
      <c r="F79" s="13"/>
    </row>
    <row r="80" spans="1:6">
      <c r="A80" s="13"/>
      <c r="B80" s="13"/>
      <c r="C80" s="13"/>
      <c r="D80" s="13"/>
      <c r="E80" s="13"/>
      <c r="F80" s="13"/>
    </row>
    <row r="81" spans="1:6">
      <c r="A81" s="13"/>
      <c r="B81" s="13"/>
      <c r="C81" s="13"/>
      <c r="D81" s="13"/>
      <c r="E81" s="13"/>
      <c r="F81" s="13"/>
    </row>
    <row r="82" spans="1:6">
      <c r="A82" s="13"/>
      <c r="B82" s="13"/>
      <c r="C82" s="13"/>
      <c r="D82" s="13"/>
      <c r="E82" s="13"/>
      <c r="F82" s="13"/>
    </row>
    <row r="83" spans="1:6">
      <c r="A83" s="13"/>
      <c r="B83" s="13"/>
      <c r="C83" s="13"/>
      <c r="D83" s="13"/>
      <c r="E83" s="13"/>
      <c r="F83" s="13"/>
    </row>
    <row r="84" spans="1:6">
      <c r="A84" s="13"/>
      <c r="B84" s="13"/>
      <c r="C84" s="13"/>
      <c r="D84" s="13"/>
      <c r="E84" s="13"/>
      <c r="F84" s="13"/>
    </row>
    <row r="85" spans="1:6">
      <c r="A85" s="13"/>
      <c r="B85" s="13"/>
      <c r="C85" s="13"/>
      <c r="D85" s="13"/>
      <c r="E85" s="13"/>
      <c r="F85" s="13"/>
    </row>
    <row r="86" spans="1:6">
      <c r="A86" s="13"/>
      <c r="B86" s="13"/>
      <c r="C86" s="13"/>
      <c r="D86" s="13"/>
      <c r="E86" s="13"/>
      <c r="F86" s="13"/>
    </row>
    <row r="87" spans="1:6">
      <c r="A87" s="13"/>
      <c r="B87" s="13"/>
      <c r="C87" s="13"/>
      <c r="D87" s="13"/>
      <c r="E87" s="13"/>
      <c r="F87" s="13"/>
    </row>
    <row r="88" spans="1:6">
      <c r="A88" s="13"/>
      <c r="B88" s="13"/>
      <c r="C88" s="13"/>
      <c r="D88" s="13"/>
      <c r="E88" s="13"/>
      <c r="F88" s="13"/>
    </row>
    <row r="89" spans="1:6">
      <c r="A89" s="13"/>
      <c r="B89" s="13"/>
      <c r="C89" s="13"/>
      <c r="D89" s="13"/>
      <c r="E89" s="13"/>
      <c r="F89" s="13"/>
    </row>
    <row r="90" spans="1:6">
      <c r="A90" s="13"/>
      <c r="B90" s="13"/>
      <c r="C90" s="13"/>
      <c r="D90" s="13"/>
      <c r="E90" s="13"/>
      <c r="F90" s="13"/>
    </row>
    <row r="91" spans="1:6">
      <c r="A91" s="13"/>
      <c r="B91" s="13"/>
      <c r="C91" s="13"/>
      <c r="D91" s="13"/>
      <c r="E91" s="13"/>
      <c r="F91" s="13"/>
    </row>
    <row r="92" spans="1:6">
      <c r="A92" s="13"/>
      <c r="B92" s="13"/>
      <c r="C92" s="13"/>
      <c r="D92" s="13"/>
      <c r="E92" s="13"/>
      <c r="F92" s="13"/>
    </row>
    <row r="93" spans="1:6">
      <c r="A93" s="13"/>
      <c r="B93" s="13"/>
      <c r="C93" s="13"/>
      <c r="D93" s="13"/>
      <c r="E93" s="13"/>
      <c r="F93" s="13"/>
    </row>
    <row r="94" spans="1:6">
      <c r="A94" s="13"/>
      <c r="B94" s="13"/>
      <c r="C94" s="13"/>
      <c r="D94" s="13"/>
      <c r="E94" s="13"/>
      <c r="F94" s="13"/>
    </row>
    <row r="95" spans="1:6">
      <c r="A95" s="13"/>
      <c r="B95" s="13"/>
      <c r="C95" s="13"/>
      <c r="D95" s="13"/>
      <c r="E95" s="13"/>
      <c r="F95" s="13"/>
    </row>
    <row r="96" spans="1:6">
      <c r="A96" s="13"/>
      <c r="B96" s="13"/>
      <c r="C96" s="13"/>
      <c r="D96" s="13"/>
      <c r="E96" s="13"/>
      <c r="F96" s="13"/>
    </row>
    <row r="97" spans="1:6">
      <c r="A97" s="13"/>
      <c r="B97" s="13"/>
      <c r="C97" s="13"/>
      <c r="D97" s="13"/>
      <c r="E97" s="13"/>
      <c r="F97" s="13"/>
    </row>
    <row r="98" spans="1:6">
      <c r="A98" s="13"/>
      <c r="B98" s="13"/>
      <c r="C98" s="13"/>
      <c r="D98" s="13"/>
      <c r="E98" s="13"/>
      <c r="F98" s="13"/>
    </row>
    <row r="99" spans="1:6">
      <c r="A99" s="13"/>
      <c r="B99" s="13"/>
      <c r="C99" s="13"/>
      <c r="D99" s="13"/>
      <c r="E99" s="13"/>
      <c r="F99" s="13"/>
    </row>
    <row r="100" spans="1:6">
      <c r="A100" s="13"/>
      <c r="B100" s="13"/>
      <c r="C100" s="13"/>
      <c r="D100" s="13"/>
      <c r="E100" s="13"/>
      <c r="F100" s="13"/>
    </row>
    <row r="101" spans="1:6">
      <c r="A101" s="13"/>
      <c r="B101" s="13"/>
      <c r="C101" s="13"/>
      <c r="D101" s="13"/>
      <c r="E101" s="13"/>
      <c r="F101" s="13"/>
    </row>
    <row r="102" spans="1:6">
      <c r="A102" s="13"/>
      <c r="B102" s="13"/>
      <c r="C102" s="13"/>
      <c r="D102" s="13"/>
      <c r="E102" s="13"/>
      <c r="F102" s="13"/>
    </row>
    <row r="103" spans="1:6">
      <c r="A103" s="13"/>
      <c r="B103" s="13"/>
      <c r="C103" s="13"/>
      <c r="D103" s="13"/>
      <c r="E103" s="13"/>
      <c r="F103" s="13"/>
    </row>
    <row r="104" spans="1:6">
      <c r="A104" s="13"/>
      <c r="B104" s="13"/>
      <c r="C104" s="13"/>
      <c r="D104" s="13"/>
      <c r="E104" s="13"/>
      <c r="F104" s="13"/>
    </row>
    <row r="105" spans="1:6">
      <c r="A105" s="13"/>
      <c r="B105" s="13"/>
      <c r="C105" s="13"/>
      <c r="D105" s="13"/>
      <c r="E105" s="13"/>
      <c r="F105" s="13"/>
    </row>
    <row r="106" spans="1:6">
      <c r="A106" s="13"/>
      <c r="B106" s="13"/>
      <c r="C106" s="13"/>
      <c r="D106" s="13"/>
      <c r="E106" s="13"/>
      <c r="F106" s="13"/>
    </row>
    <row r="107" spans="1:6">
      <c r="A107" s="13"/>
      <c r="B107" s="13"/>
      <c r="C107" s="13"/>
      <c r="D107" s="13"/>
      <c r="E107" s="13"/>
      <c r="F107" s="13"/>
    </row>
    <row r="108" spans="1:6">
      <c r="A108" s="13"/>
      <c r="B108" s="13"/>
      <c r="C108" s="13"/>
      <c r="D108" s="13"/>
      <c r="E108" s="13"/>
      <c r="F108" s="13"/>
    </row>
    <row r="109" spans="1:6">
      <c r="A109" s="13"/>
      <c r="B109" s="13"/>
      <c r="C109" s="13"/>
      <c r="D109" s="13"/>
      <c r="E109" s="13"/>
      <c r="F109" s="13"/>
    </row>
    <row r="110" spans="1:6">
      <c r="A110" s="13"/>
      <c r="B110" s="13"/>
      <c r="C110" s="13"/>
      <c r="D110" s="13"/>
      <c r="E110" s="13"/>
      <c r="F110" s="13"/>
    </row>
    <row r="111" spans="1:6">
      <c r="A111" s="13"/>
      <c r="B111" s="13"/>
      <c r="C111" s="13"/>
      <c r="D111" s="13"/>
      <c r="E111" s="13"/>
      <c r="F111" s="13"/>
    </row>
    <row r="112" spans="1:6">
      <c r="A112" s="13"/>
      <c r="B112" s="13"/>
      <c r="C112" s="13"/>
      <c r="D112" s="13"/>
      <c r="E112" s="13"/>
      <c r="F112" s="13"/>
    </row>
    <row r="113" spans="1:6">
      <c r="A113" s="13"/>
      <c r="B113" s="13"/>
      <c r="C113" s="13"/>
      <c r="D113" s="13"/>
      <c r="E113" s="13"/>
      <c r="F113" s="13"/>
    </row>
    <row r="114" spans="1:6">
      <c r="A114" s="13"/>
      <c r="B114" s="13"/>
      <c r="C114" s="13"/>
      <c r="D114" s="13"/>
      <c r="E114" s="13"/>
      <c r="F114" s="13"/>
    </row>
    <row r="115" spans="1:6">
      <c r="A115" s="13"/>
      <c r="B115" s="13"/>
      <c r="C115" s="13"/>
      <c r="D115" s="13"/>
      <c r="E115" s="13"/>
      <c r="F115" s="13"/>
    </row>
    <row r="116" spans="1:6">
      <c r="A116" s="13"/>
      <c r="B116" s="13"/>
      <c r="C116" s="13"/>
      <c r="D116" s="13"/>
      <c r="E116" s="13"/>
      <c r="F116" s="13"/>
    </row>
    <row r="117" spans="1:6">
      <c r="A117" s="13"/>
      <c r="B117" s="13"/>
      <c r="C117" s="13"/>
      <c r="D117" s="13"/>
      <c r="E117" s="13"/>
      <c r="F117" s="13"/>
    </row>
    <row r="118" spans="1:6">
      <c r="A118" s="13"/>
      <c r="B118" s="13"/>
      <c r="C118" s="13"/>
      <c r="D118" s="13"/>
      <c r="E118" s="13"/>
      <c r="F118" s="13"/>
    </row>
    <row r="119" spans="1:6">
      <c r="A119" s="13"/>
      <c r="B119" s="13"/>
      <c r="C119" s="13"/>
      <c r="D119" s="13"/>
      <c r="E119" s="13"/>
      <c r="F119" s="13"/>
    </row>
    <row r="120" spans="1:6">
      <c r="A120" s="13"/>
      <c r="B120" s="13"/>
      <c r="C120" s="13"/>
      <c r="D120" s="13"/>
      <c r="E120" s="13"/>
      <c r="F120" s="13"/>
    </row>
    <row r="121" spans="1:6">
      <c r="A121" s="13"/>
      <c r="B121" s="13"/>
      <c r="C121" s="13"/>
      <c r="D121" s="13"/>
      <c r="E121" s="13"/>
      <c r="F121" s="13"/>
    </row>
    <row r="122" spans="1:6">
      <c r="A122" s="13"/>
      <c r="B122" s="13"/>
      <c r="C122" s="13"/>
      <c r="D122" s="13"/>
      <c r="E122" s="13"/>
      <c r="F122" s="13"/>
    </row>
    <row r="123" spans="1:6">
      <c r="A123" s="13"/>
      <c r="B123" s="13"/>
      <c r="C123" s="13"/>
      <c r="D123" s="13"/>
      <c r="E123" s="13"/>
      <c r="F123" s="13"/>
    </row>
    <row r="124" spans="1:6">
      <c r="A124" s="13"/>
      <c r="B124" s="13"/>
      <c r="C124" s="13"/>
      <c r="D124" s="13"/>
      <c r="E124" s="13"/>
      <c r="F124" s="13"/>
    </row>
    <row r="125" spans="1:6">
      <c r="A125" s="13"/>
      <c r="B125" s="13"/>
      <c r="C125" s="13"/>
      <c r="D125" s="13"/>
      <c r="E125" s="13"/>
      <c r="F125" s="13"/>
    </row>
    <row r="126" spans="1:6">
      <c r="A126" s="13"/>
      <c r="B126" s="13"/>
      <c r="C126" s="13"/>
      <c r="D126" s="13"/>
      <c r="E126" s="13"/>
      <c r="F126" s="13"/>
    </row>
    <row r="127" spans="1:6">
      <c r="A127" s="13"/>
      <c r="B127" s="13"/>
      <c r="C127" s="13"/>
      <c r="D127" s="13"/>
      <c r="E127" s="13"/>
      <c r="F127" s="13"/>
    </row>
    <row r="128" spans="1:6">
      <c r="A128" s="13"/>
      <c r="B128" s="13"/>
      <c r="C128" s="13"/>
      <c r="D128" s="13"/>
      <c r="E128" s="13"/>
      <c r="F128" s="13"/>
    </row>
    <row r="129" spans="1:6">
      <c r="A129" s="13"/>
      <c r="B129" s="13"/>
      <c r="C129" s="13"/>
      <c r="D129" s="13"/>
      <c r="E129" s="13"/>
      <c r="F129" s="13"/>
    </row>
    <row r="130" spans="1:6">
      <c r="A130" s="13"/>
      <c r="B130" s="13"/>
      <c r="C130" s="13"/>
      <c r="D130" s="13"/>
      <c r="E130" s="13"/>
      <c r="F130" s="13"/>
    </row>
    <row r="131" spans="1:6">
      <c r="A131" s="13"/>
      <c r="B131" s="13"/>
      <c r="C131" s="13"/>
      <c r="D131" s="13"/>
      <c r="E131" s="13"/>
      <c r="F131" s="13"/>
    </row>
    <row r="132" spans="1:6">
      <c r="A132" s="13"/>
      <c r="B132" s="13"/>
      <c r="C132" s="13"/>
      <c r="D132" s="13"/>
      <c r="E132" s="13"/>
      <c r="F132" s="13"/>
    </row>
    <row r="133" spans="1:6">
      <c r="A133" s="13"/>
      <c r="B133" s="13"/>
      <c r="C133" s="13"/>
      <c r="D133" s="13"/>
      <c r="E133" s="13"/>
      <c r="F133" s="13"/>
    </row>
    <row r="134" spans="1:6">
      <c r="A134" s="13"/>
      <c r="B134" s="13"/>
      <c r="C134" s="13"/>
      <c r="D134" s="13"/>
      <c r="E134" s="13"/>
      <c r="F134" s="13"/>
    </row>
    <row r="135" spans="1:6">
      <c r="A135" s="13"/>
      <c r="B135" s="13"/>
      <c r="C135" s="13"/>
      <c r="D135" s="13"/>
      <c r="E135" s="13"/>
      <c r="F135" s="13"/>
    </row>
    <row r="136" spans="1:6">
      <c r="A136" s="13"/>
      <c r="B136" s="13"/>
      <c r="C136" s="13"/>
      <c r="D136" s="13"/>
      <c r="E136" s="13"/>
      <c r="F136" s="13"/>
    </row>
    <row r="137" spans="1:6">
      <c r="A137" s="13"/>
      <c r="B137" s="13"/>
      <c r="C137" s="13"/>
      <c r="D137" s="13"/>
      <c r="E137" s="13"/>
      <c r="F137" s="13"/>
    </row>
    <row r="138" spans="1:6">
      <c r="A138" s="13"/>
      <c r="B138" s="13"/>
      <c r="C138" s="13"/>
      <c r="D138" s="13"/>
      <c r="E138" s="13"/>
      <c r="F138" s="13"/>
    </row>
    <row r="139" spans="1:6">
      <c r="A139" s="13"/>
      <c r="B139" s="13"/>
      <c r="C139" s="13"/>
      <c r="D139" s="13"/>
      <c r="E139" s="13"/>
      <c r="F139" s="13"/>
    </row>
    <row r="140" spans="1:6">
      <c r="A140" s="13"/>
      <c r="B140" s="13"/>
      <c r="C140" s="13"/>
      <c r="D140" s="13"/>
      <c r="E140" s="13"/>
      <c r="F140" s="13"/>
    </row>
    <row r="141" spans="1:6">
      <c r="A141" s="13"/>
      <c r="B141" s="13"/>
      <c r="C141" s="13"/>
      <c r="D141" s="13"/>
      <c r="E141" s="13"/>
      <c r="F141" s="13"/>
    </row>
    <row r="142" spans="1:6">
      <c r="A142" s="13"/>
      <c r="B142" s="13"/>
      <c r="C142" s="13"/>
      <c r="D142" s="13"/>
      <c r="E142" s="13"/>
      <c r="F142" s="13"/>
    </row>
    <row r="143" spans="1:6">
      <c r="A143" s="13"/>
      <c r="B143" s="13"/>
      <c r="C143" s="13"/>
      <c r="D143" s="13"/>
      <c r="E143" s="13"/>
      <c r="F143" s="13"/>
    </row>
    <row r="144" spans="1:6">
      <c r="A144" s="13"/>
      <c r="B144" s="13"/>
      <c r="C144" s="13"/>
      <c r="D144" s="13"/>
      <c r="E144" s="13"/>
      <c r="F144" s="13"/>
    </row>
    <row r="145" spans="1:6">
      <c r="A145" s="13"/>
      <c r="B145" s="13"/>
      <c r="C145" s="13"/>
      <c r="D145" s="13"/>
      <c r="E145" s="13"/>
      <c r="F145" s="13"/>
    </row>
    <row r="146" spans="1:6">
      <c r="A146" s="13"/>
      <c r="B146" s="13"/>
      <c r="C146" s="13"/>
      <c r="D146" s="13"/>
      <c r="E146" s="13"/>
      <c r="F146" s="13"/>
    </row>
    <row r="147" spans="1:6">
      <c r="A147" s="13"/>
      <c r="B147" s="13"/>
      <c r="C147" s="13"/>
      <c r="D147" s="13"/>
      <c r="E147" s="13"/>
      <c r="F147" s="13"/>
    </row>
    <row r="148" spans="1:6">
      <c r="A148" s="13"/>
      <c r="B148" s="13"/>
      <c r="C148" s="13"/>
      <c r="D148" s="13"/>
      <c r="E148" s="13"/>
      <c r="F148" s="13"/>
    </row>
    <row r="149" spans="1:6">
      <c r="A149" s="13"/>
      <c r="B149" s="13"/>
      <c r="C149" s="13"/>
      <c r="D149" s="13"/>
      <c r="E149" s="13"/>
      <c r="F149" s="13"/>
    </row>
    <row r="150" spans="1:6">
      <c r="A150" s="13"/>
      <c r="B150" s="13"/>
      <c r="C150" s="13"/>
      <c r="D150" s="13"/>
      <c r="E150" s="13"/>
      <c r="F150" s="13"/>
    </row>
    <row r="151" spans="1:6">
      <c r="A151" s="13"/>
      <c r="B151" s="13"/>
      <c r="C151" s="13"/>
      <c r="D151" s="13"/>
      <c r="E151" s="13"/>
      <c r="F151" s="13"/>
    </row>
    <row r="152" spans="1:6">
      <c r="A152" s="13"/>
      <c r="B152" s="13"/>
      <c r="C152" s="13"/>
      <c r="D152" s="13"/>
      <c r="E152" s="13"/>
      <c r="F152" s="13"/>
    </row>
    <row r="153" spans="1:6">
      <c r="A153" s="13"/>
      <c r="B153" s="13"/>
      <c r="C153" s="13"/>
      <c r="D153" s="13"/>
      <c r="E153" s="13"/>
      <c r="F153" s="13"/>
    </row>
    <row r="154" spans="1:6">
      <c r="A154" s="13"/>
      <c r="B154" s="13"/>
      <c r="C154" s="13"/>
      <c r="D154" s="13"/>
      <c r="E154" s="13"/>
      <c r="F154" s="13"/>
    </row>
    <row r="155" spans="1:6">
      <c r="A155" s="13"/>
      <c r="B155" s="13"/>
      <c r="C155" s="13"/>
      <c r="D155" s="13"/>
      <c r="E155" s="13"/>
      <c r="F155" s="13"/>
    </row>
    <row r="156" spans="1:6">
      <c r="A156" s="13"/>
      <c r="B156" s="13"/>
      <c r="C156" s="13"/>
      <c r="D156" s="13"/>
      <c r="E156" s="13"/>
      <c r="F156" s="13"/>
    </row>
    <row r="157" spans="1:6">
      <c r="A157" s="13"/>
      <c r="B157" s="13"/>
      <c r="C157" s="13"/>
      <c r="D157" s="13"/>
      <c r="E157" s="13"/>
      <c r="F157" s="13"/>
    </row>
    <row r="158" spans="1:6">
      <c r="A158" s="13"/>
      <c r="B158" s="13"/>
      <c r="C158" s="13"/>
      <c r="D158" s="13"/>
      <c r="E158" s="13"/>
      <c r="F158" s="13"/>
    </row>
    <row r="159" spans="1:6">
      <c r="A159" s="13"/>
      <c r="B159" s="13"/>
      <c r="C159" s="13"/>
      <c r="D159" s="13"/>
      <c r="E159" s="13"/>
      <c r="F159" s="13"/>
    </row>
    <row r="160" spans="1:6">
      <c r="A160" s="13"/>
      <c r="B160" s="13"/>
      <c r="C160" s="13"/>
      <c r="D160" s="13"/>
      <c r="E160" s="13"/>
      <c r="F160" s="13"/>
    </row>
    <row r="161" spans="1:6">
      <c r="A161" s="13"/>
      <c r="B161" s="13"/>
      <c r="C161" s="13"/>
      <c r="D161" s="13"/>
      <c r="E161" s="13"/>
      <c r="F161" s="13"/>
    </row>
    <row r="162" spans="1:6">
      <c r="A162" s="13"/>
      <c r="B162" s="13"/>
      <c r="C162" s="13"/>
      <c r="D162" s="13"/>
      <c r="E162" s="13"/>
      <c r="F162" s="13"/>
    </row>
    <row r="163" spans="1:6">
      <c r="A163" s="13"/>
      <c r="B163" s="13"/>
      <c r="C163" s="13"/>
      <c r="D163" s="13"/>
      <c r="E163" s="13"/>
      <c r="F163" s="13"/>
    </row>
    <row r="164" spans="1:6">
      <c r="A164" s="13"/>
      <c r="B164" s="13"/>
      <c r="C164" s="13"/>
      <c r="D164" s="13"/>
      <c r="E164" s="13"/>
      <c r="F164" s="13"/>
    </row>
    <row r="165" spans="1:6">
      <c r="A165" s="13"/>
      <c r="B165" s="13"/>
      <c r="C165" s="13"/>
      <c r="D165" s="13"/>
      <c r="E165" s="13"/>
      <c r="F165" s="13"/>
    </row>
    <row r="166" spans="1:6">
      <c r="A166" s="13"/>
      <c r="B166" s="13"/>
      <c r="C166" s="13"/>
      <c r="D166" s="13"/>
      <c r="E166" s="13"/>
      <c r="F166" s="13"/>
    </row>
    <row r="167" spans="1:6">
      <c r="A167" s="13"/>
      <c r="B167" s="13"/>
      <c r="C167" s="13"/>
      <c r="D167" s="13"/>
      <c r="E167" s="13"/>
      <c r="F167" s="13"/>
    </row>
    <row r="168" spans="1:6">
      <c r="A168" s="13"/>
      <c r="B168" s="13"/>
      <c r="C168" s="13"/>
      <c r="D168" s="13"/>
      <c r="E168" s="13"/>
      <c r="F168" s="13"/>
    </row>
    <row r="169" spans="1:6">
      <c r="A169" s="13"/>
      <c r="B169" s="13"/>
      <c r="C169" s="13"/>
      <c r="D169" s="13"/>
      <c r="E169" s="13"/>
      <c r="F169" s="13"/>
    </row>
    <row r="170" spans="1:6">
      <c r="A170" s="13"/>
      <c r="B170" s="13"/>
      <c r="C170" s="13"/>
      <c r="D170" s="13"/>
      <c r="E170" s="13"/>
      <c r="F170" s="13"/>
    </row>
  </sheetData>
  <mergeCells count="9">
    <mergeCell ref="A1:G1"/>
    <mergeCell ref="A2:G2"/>
    <mergeCell ref="A3:G3"/>
    <mergeCell ref="A4:A6"/>
    <mergeCell ref="B4:B6"/>
    <mergeCell ref="C4:F4"/>
    <mergeCell ref="G4:G6"/>
    <mergeCell ref="C5:E5"/>
    <mergeCell ref="F5:F6"/>
  </mergeCells>
  <phoneticPr fontId="2" type="noConversion"/>
  <pageMargins left="0.69930555555555596" right="0.69930555555555596" top="0.75" bottom="0.75" header="0.3" footer="0.3"/>
  <pageSetup paperSize="9" scale="99" fitToHeight="0" orientation="landscape" r:id="rId1"/>
  <headerFooter>
    <oddFooter>&amp;C12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0"/>
  <sheetViews>
    <sheetView showGridLines="0" showZeros="0" view="pageLayout" topLeftCell="A7" zoomScaleNormal="100" workbookViewId="0">
      <selection activeCell="D29" sqref="D29"/>
    </sheetView>
  </sheetViews>
  <sheetFormatPr defaultColWidth="9.125" defaultRowHeight="14.25"/>
  <cols>
    <col min="1" max="1" width="36.625" style="176" customWidth="1"/>
    <col min="2" max="7" width="14.625" style="176" customWidth="1"/>
    <col min="8" max="16384" width="9.125" style="176"/>
  </cols>
  <sheetData>
    <row r="1" spans="1:7" ht="27">
      <c r="A1" s="262" t="s">
        <v>884</v>
      </c>
      <c r="B1" s="262"/>
      <c r="C1" s="262"/>
      <c r="D1" s="262"/>
      <c r="E1" s="262"/>
      <c r="F1" s="262"/>
      <c r="G1" s="262"/>
    </row>
    <row r="2" spans="1:7">
      <c r="A2" s="238" t="s">
        <v>885</v>
      </c>
      <c r="B2" s="238"/>
      <c r="C2" s="238"/>
      <c r="D2" s="238"/>
      <c r="E2" s="238"/>
      <c r="F2" s="238"/>
      <c r="G2" s="238"/>
    </row>
    <row r="3" spans="1:7">
      <c r="A3" s="238" t="s">
        <v>3</v>
      </c>
      <c r="B3" s="238"/>
      <c r="C3" s="238"/>
      <c r="D3" s="238"/>
      <c r="E3" s="238"/>
      <c r="F3" s="238"/>
      <c r="G3" s="238"/>
    </row>
    <row r="4" spans="1:7">
      <c r="A4" s="239" t="s">
        <v>0</v>
      </c>
      <c r="B4" s="239" t="s">
        <v>306</v>
      </c>
      <c r="C4" s="239" t="s">
        <v>12</v>
      </c>
      <c r="D4" s="239"/>
      <c r="E4" s="239"/>
      <c r="F4" s="239"/>
      <c r="G4" s="239" t="s">
        <v>1</v>
      </c>
    </row>
    <row r="5" spans="1:7">
      <c r="A5" s="239"/>
      <c r="B5" s="239"/>
      <c r="C5" s="239" t="s">
        <v>77</v>
      </c>
      <c r="D5" s="239"/>
      <c r="E5" s="239"/>
      <c r="F5" s="261" t="s">
        <v>36</v>
      </c>
      <c r="G5" s="239"/>
    </row>
    <row r="6" spans="1:7">
      <c r="A6" s="239"/>
      <c r="B6" s="239"/>
      <c r="C6" s="184" t="s">
        <v>13</v>
      </c>
      <c r="D6" s="184" t="s">
        <v>78</v>
      </c>
      <c r="E6" s="184" t="s">
        <v>79</v>
      </c>
      <c r="F6" s="261"/>
      <c r="G6" s="239"/>
    </row>
    <row r="7" spans="1:7" ht="15">
      <c r="A7" s="9" t="s">
        <v>44</v>
      </c>
      <c r="B7" s="73">
        <f>SUM(B8:B21)</f>
        <v>207528</v>
      </c>
      <c r="C7" s="28">
        <v>0</v>
      </c>
      <c r="D7" s="28">
        <v>0</v>
      </c>
      <c r="E7" s="28">
        <v>0</v>
      </c>
      <c r="F7" s="28">
        <v>0</v>
      </c>
      <c r="G7" s="73">
        <f>SUM(G8:G21)</f>
        <v>207528</v>
      </c>
    </row>
    <row r="8" spans="1:7" ht="15">
      <c r="A8" s="9" t="s">
        <v>418</v>
      </c>
      <c r="B8" s="73">
        <v>87822</v>
      </c>
      <c r="C8" s="28">
        <v>0</v>
      </c>
      <c r="D8" s="28">
        <v>0</v>
      </c>
      <c r="E8" s="28">
        <v>0</v>
      </c>
      <c r="F8" s="28">
        <v>0</v>
      </c>
      <c r="G8" s="73">
        <v>87822</v>
      </c>
    </row>
    <row r="9" spans="1:7" ht="15">
      <c r="A9" s="9" t="s">
        <v>419</v>
      </c>
      <c r="B9" s="73">
        <v>44183</v>
      </c>
      <c r="C9" s="28">
        <v>0</v>
      </c>
      <c r="D9" s="28">
        <v>0</v>
      </c>
      <c r="E9" s="28">
        <v>0</v>
      </c>
      <c r="F9" s="28">
        <v>0</v>
      </c>
      <c r="G9" s="73">
        <v>44183</v>
      </c>
    </row>
    <row r="10" spans="1:7" ht="15">
      <c r="A10" s="9" t="s">
        <v>420</v>
      </c>
      <c r="B10" s="73">
        <v>6100</v>
      </c>
      <c r="C10" s="28">
        <v>0</v>
      </c>
      <c r="D10" s="28">
        <v>0</v>
      </c>
      <c r="E10" s="28">
        <v>0</v>
      </c>
      <c r="F10" s="28">
        <v>0</v>
      </c>
      <c r="G10" s="73">
        <v>6100</v>
      </c>
    </row>
    <row r="11" spans="1:7" ht="15">
      <c r="A11" s="9" t="s">
        <v>421</v>
      </c>
      <c r="B11" s="73">
        <v>16132</v>
      </c>
      <c r="C11" s="28">
        <v>0</v>
      </c>
      <c r="D11" s="28">
        <v>0</v>
      </c>
      <c r="E11" s="28">
        <v>0</v>
      </c>
      <c r="F11" s="28">
        <v>0</v>
      </c>
      <c r="G11" s="73">
        <v>16132</v>
      </c>
    </row>
    <row r="12" spans="1:7" ht="15">
      <c r="A12" s="9" t="s">
        <v>422</v>
      </c>
      <c r="B12" s="73">
        <v>14000</v>
      </c>
      <c r="C12" s="28">
        <v>0</v>
      </c>
      <c r="D12" s="28">
        <v>0</v>
      </c>
      <c r="E12" s="28">
        <v>0</v>
      </c>
      <c r="F12" s="28">
        <v>0</v>
      </c>
      <c r="G12" s="73">
        <v>14000</v>
      </c>
    </row>
    <row r="13" spans="1:7" ht="15">
      <c r="A13" s="9" t="s">
        <v>423</v>
      </c>
      <c r="B13" s="73">
        <v>14658</v>
      </c>
      <c r="C13" s="28">
        <v>0</v>
      </c>
      <c r="D13" s="28">
        <v>0</v>
      </c>
      <c r="E13" s="28">
        <v>0</v>
      </c>
      <c r="F13" s="28">
        <v>0</v>
      </c>
      <c r="G13" s="73">
        <v>14658</v>
      </c>
    </row>
    <row r="14" spans="1:7" ht="15">
      <c r="A14" s="9" t="s">
        <v>424</v>
      </c>
      <c r="B14" s="73">
        <v>6796</v>
      </c>
      <c r="C14" s="28"/>
      <c r="D14" s="28"/>
      <c r="E14" s="28"/>
      <c r="F14" s="28"/>
      <c r="G14" s="73">
        <v>6796</v>
      </c>
    </row>
    <row r="15" spans="1:7" ht="15">
      <c r="A15" s="9" t="s">
        <v>425</v>
      </c>
      <c r="B15" s="73">
        <v>11200</v>
      </c>
      <c r="C15" s="28">
        <v>0</v>
      </c>
      <c r="D15" s="28">
        <v>0</v>
      </c>
      <c r="E15" s="28">
        <v>0</v>
      </c>
      <c r="F15" s="28">
        <v>0</v>
      </c>
      <c r="G15" s="73">
        <v>11200</v>
      </c>
    </row>
    <row r="16" spans="1:7" ht="15">
      <c r="A16" s="9" t="s">
        <v>426</v>
      </c>
      <c r="B16" s="73">
        <v>50</v>
      </c>
      <c r="C16" s="28">
        <v>0</v>
      </c>
      <c r="D16" s="28">
        <v>0</v>
      </c>
      <c r="E16" s="28">
        <v>0</v>
      </c>
      <c r="F16" s="28">
        <v>0</v>
      </c>
      <c r="G16" s="73">
        <v>50</v>
      </c>
    </row>
    <row r="17" spans="1:7" ht="15">
      <c r="A17" s="9" t="s">
        <v>427</v>
      </c>
      <c r="B17" s="73">
        <v>240</v>
      </c>
      <c r="C17" s="28">
        <v>0</v>
      </c>
      <c r="D17" s="28">
        <v>0</v>
      </c>
      <c r="E17" s="28">
        <v>0</v>
      </c>
      <c r="F17" s="28">
        <v>0</v>
      </c>
      <c r="G17" s="73">
        <v>240</v>
      </c>
    </row>
    <row r="18" spans="1:7" ht="15">
      <c r="A18" s="9" t="s">
        <v>428</v>
      </c>
      <c r="B18" s="73"/>
      <c r="C18" s="28">
        <v>0</v>
      </c>
      <c r="D18" s="28">
        <v>0</v>
      </c>
      <c r="E18" s="28">
        <v>0</v>
      </c>
      <c r="F18" s="28">
        <v>0</v>
      </c>
      <c r="G18" s="73"/>
    </row>
    <row r="19" spans="1:7" ht="15">
      <c r="A19" s="9" t="s">
        <v>429</v>
      </c>
      <c r="B19" s="73">
        <v>330</v>
      </c>
      <c r="C19" s="28">
        <v>0</v>
      </c>
      <c r="D19" s="28">
        <v>0</v>
      </c>
      <c r="E19" s="28">
        <v>0</v>
      </c>
      <c r="F19" s="28">
        <v>0</v>
      </c>
      <c r="G19" s="73">
        <v>330</v>
      </c>
    </row>
    <row r="20" spans="1:7" ht="15">
      <c r="A20" s="9" t="s">
        <v>847</v>
      </c>
      <c r="B20" s="72">
        <v>6017</v>
      </c>
      <c r="C20" s="28">
        <v>0</v>
      </c>
      <c r="D20" s="28">
        <v>0</v>
      </c>
      <c r="E20" s="28">
        <v>0</v>
      </c>
      <c r="F20" s="28">
        <v>0</v>
      </c>
      <c r="G20" s="72">
        <v>6017</v>
      </c>
    </row>
    <row r="21" spans="1:7" ht="15">
      <c r="A21" s="9" t="s">
        <v>430</v>
      </c>
      <c r="B21" s="73"/>
      <c r="C21" s="28">
        <v>0</v>
      </c>
      <c r="D21" s="28">
        <v>0</v>
      </c>
      <c r="E21" s="28">
        <v>0</v>
      </c>
      <c r="F21" s="28">
        <v>0</v>
      </c>
      <c r="G21" s="73"/>
    </row>
    <row r="22" spans="1:7" ht="15">
      <c r="A22" s="9" t="s">
        <v>58</v>
      </c>
      <c r="B22" s="73">
        <f>SUM(B23:B29)</f>
        <v>15954</v>
      </c>
      <c r="C22" s="28">
        <v>0</v>
      </c>
      <c r="D22" s="28">
        <v>0</v>
      </c>
      <c r="E22" s="28">
        <v>0</v>
      </c>
      <c r="F22" s="28">
        <v>0</v>
      </c>
      <c r="G22" s="73">
        <f>SUM(G23:G29)</f>
        <v>15954</v>
      </c>
    </row>
    <row r="23" spans="1:7" ht="15">
      <c r="A23" s="9" t="s">
        <v>431</v>
      </c>
      <c r="B23" s="72">
        <v>11504</v>
      </c>
      <c r="C23" s="28">
        <v>0</v>
      </c>
      <c r="D23" s="28">
        <v>0</v>
      </c>
      <c r="E23" s="28">
        <v>0</v>
      </c>
      <c r="F23" s="28">
        <v>0</v>
      </c>
      <c r="G23" s="72">
        <v>11504</v>
      </c>
    </row>
    <row r="24" spans="1:7" ht="15">
      <c r="A24" s="9" t="s">
        <v>432</v>
      </c>
      <c r="B24" s="72">
        <v>850</v>
      </c>
      <c r="C24" s="28">
        <v>0</v>
      </c>
      <c r="D24" s="28">
        <v>0</v>
      </c>
      <c r="E24" s="28">
        <v>0</v>
      </c>
      <c r="F24" s="28">
        <v>0</v>
      </c>
      <c r="G24" s="72">
        <v>850</v>
      </c>
    </row>
    <row r="25" spans="1:7" ht="15">
      <c r="A25" s="21" t="s">
        <v>433</v>
      </c>
      <c r="B25" s="72">
        <v>2000</v>
      </c>
      <c r="C25" s="28">
        <v>0</v>
      </c>
      <c r="D25" s="28">
        <v>0</v>
      </c>
      <c r="E25" s="28">
        <v>0</v>
      </c>
      <c r="F25" s="28">
        <v>0</v>
      </c>
      <c r="G25" s="72">
        <v>2000</v>
      </c>
    </row>
    <row r="26" spans="1:7" ht="15">
      <c r="A26" s="21" t="s">
        <v>434</v>
      </c>
      <c r="B26" s="72"/>
      <c r="C26" s="28">
        <v>0</v>
      </c>
      <c r="D26" s="28">
        <v>0</v>
      </c>
      <c r="E26" s="28">
        <v>0</v>
      </c>
      <c r="F26" s="28">
        <v>0</v>
      </c>
      <c r="G26" s="72"/>
    </row>
    <row r="27" spans="1:7" ht="15">
      <c r="A27" s="21" t="s">
        <v>435</v>
      </c>
      <c r="B27" s="72">
        <v>100</v>
      </c>
      <c r="C27" s="28">
        <v>0</v>
      </c>
      <c r="D27" s="28">
        <v>0</v>
      </c>
      <c r="E27" s="28">
        <v>0</v>
      </c>
      <c r="F27" s="28">
        <v>0</v>
      </c>
      <c r="G27" s="72">
        <v>100</v>
      </c>
    </row>
    <row r="28" spans="1:7" ht="15">
      <c r="A28" s="21" t="s">
        <v>436</v>
      </c>
      <c r="B28" s="72"/>
      <c r="C28" s="28">
        <v>0</v>
      </c>
      <c r="D28" s="28">
        <v>0</v>
      </c>
      <c r="E28" s="28">
        <v>0</v>
      </c>
      <c r="F28" s="28">
        <v>0</v>
      </c>
      <c r="G28" s="72"/>
    </row>
    <row r="29" spans="1:7" ht="15">
      <c r="A29" s="21" t="s">
        <v>886</v>
      </c>
      <c r="B29" s="72">
        <v>1500</v>
      </c>
      <c r="C29" s="28"/>
      <c r="D29" s="28"/>
      <c r="E29" s="28"/>
      <c r="F29" s="28"/>
      <c r="G29" s="72">
        <v>1500</v>
      </c>
    </row>
    <row r="30" spans="1:7" ht="15">
      <c r="A30" s="22" t="s">
        <v>260</v>
      </c>
      <c r="B30" s="73">
        <f>SUM(B7,B22)</f>
        <v>223482</v>
      </c>
      <c r="C30" s="28">
        <v>0</v>
      </c>
      <c r="D30" s="28">
        <v>0</v>
      </c>
      <c r="E30" s="28">
        <v>0</v>
      </c>
      <c r="F30" s="28">
        <v>0</v>
      </c>
      <c r="G30" s="73">
        <v>223482</v>
      </c>
    </row>
    <row r="31" spans="1:7">
      <c r="A31" s="13"/>
      <c r="B31" s="13"/>
      <c r="C31" s="13"/>
      <c r="D31" s="13"/>
      <c r="E31" s="13"/>
      <c r="F31" s="13"/>
    </row>
    <row r="32" spans="1:7">
      <c r="A32" s="13"/>
      <c r="B32" s="13"/>
      <c r="C32" s="13"/>
      <c r="D32" s="13"/>
      <c r="E32" s="13"/>
      <c r="F32" s="13"/>
    </row>
    <row r="33" spans="1:6">
      <c r="A33" s="13"/>
      <c r="B33" s="13"/>
      <c r="C33" s="13"/>
      <c r="D33" s="13"/>
      <c r="E33" s="13"/>
      <c r="F33" s="13"/>
    </row>
    <row r="34" spans="1:6">
      <c r="A34" s="13"/>
      <c r="B34" s="13"/>
      <c r="C34" s="13"/>
      <c r="D34" s="13"/>
      <c r="E34" s="13"/>
      <c r="F34" s="13"/>
    </row>
    <row r="35" spans="1:6">
      <c r="A35" s="13"/>
      <c r="B35" s="13"/>
      <c r="C35" s="13"/>
      <c r="D35" s="13"/>
      <c r="E35" s="13"/>
      <c r="F35" s="13"/>
    </row>
    <row r="36" spans="1:6">
      <c r="A36" s="13"/>
      <c r="B36" s="13"/>
      <c r="C36" s="13"/>
      <c r="D36" s="13"/>
      <c r="E36" s="13"/>
      <c r="F36" s="13"/>
    </row>
    <row r="37" spans="1:6">
      <c r="A37" s="13"/>
      <c r="B37" s="13"/>
      <c r="C37" s="13"/>
      <c r="D37" s="13"/>
      <c r="E37" s="13"/>
      <c r="F37" s="13"/>
    </row>
    <row r="38" spans="1:6">
      <c r="A38" s="13"/>
      <c r="B38" s="13"/>
      <c r="C38" s="13"/>
      <c r="D38" s="13"/>
      <c r="E38" s="13"/>
      <c r="F38" s="13"/>
    </row>
    <row r="39" spans="1:6">
      <c r="A39" s="13"/>
      <c r="B39" s="13"/>
      <c r="C39" s="13"/>
      <c r="D39" s="13"/>
      <c r="E39" s="13"/>
      <c r="F39" s="13"/>
    </row>
    <row r="40" spans="1:6">
      <c r="A40" s="13"/>
      <c r="B40" s="13"/>
      <c r="C40" s="13"/>
      <c r="D40" s="13"/>
      <c r="E40" s="13"/>
      <c r="F40" s="13"/>
    </row>
    <row r="41" spans="1:6">
      <c r="A41" s="13"/>
      <c r="B41" s="13"/>
      <c r="C41" s="13"/>
      <c r="D41" s="13"/>
      <c r="E41" s="13"/>
      <c r="F41" s="13"/>
    </row>
    <row r="42" spans="1:6">
      <c r="A42" s="13"/>
      <c r="B42" s="13"/>
      <c r="C42" s="13"/>
      <c r="D42" s="13"/>
      <c r="E42" s="13"/>
      <c r="F42" s="13"/>
    </row>
    <row r="43" spans="1:6">
      <c r="A43" s="13"/>
      <c r="B43" s="13"/>
      <c r="C43" s="13"/>
      <c r="D43" s="13"/>
      <c r="E43" s="13"/>
      <c r="F43" s="13"/>
    </row>
    <row r="44" spans="1:6">
      <c r="A44" s="13"/>
      <c r="B44" s="13"/>
      <c r="C44" s="13"/>
      <c r="D44" s="13"/>
      <c r="E44" s="13"/>
      <c r="F44" s="13"/>
    </row>
    <row r="45" spans="1:6">
      <c r="A45" s="13"/>
      <c r="B45" s="13"/>
      <c r="C45" s="13"/>
      <c r="D45" s="13"/>
      <c r="E45" s="13"/>
      <c r="F45" s="13"/>
    </row>
    <row r="46" spans="1:6">
      <c r="A46" s="13"/>
      <c r="B46" s="13"/>
      <c r="C46" s="13"/>
      <c r="D46" s="13"/>
      <c r="E46" s="13"/>
      <c r="F46" s="13"/>
    </row>
    <row r="47" spans="1:6">
      <c r="A47" s="13"/>
      <c r="B47" s="13"/>
      <c r="C47" s="13"/>
      <c r="D47" s="13"/>
      <c r="E47" s="13"/>
      <c r="F47" s="13"/>
    </row>
    <row r="48" spans="1:6">
      <c r="A48" s="13"/>
      <c r="B48" s="13"/>
      <c r="C48" s="13"/>
      <c r="D48" s="13"/>
      <c r="E48" s="13"/>
      <c r="F48" s="13"/>
    </row>
    <row r="49" spans="1:6">
      <c r="A49" s="13"/>
      <c r="B49" s="13"/>
      <c r="C49" s="13"/>
      <c r="D49" s="13"/>
      <c r="E49" s="13"/>
      <c r="F49" s="13"/>
    </row>
    <row r="50" spans="1:6">
      <c r="A50" s="13"/>
      <c r="B50" s="13"/>
      <c r="C50" s="13"/>
      <c r="D50" s="13"/>
      <c r="E50" s="13"/>
      <c r="F50" s="13"/>
    </row>
    <row r="51" spans="1:6">
      <c r="A51" s="13"/>
      <c r="B51" s="13"/>
      <c r="C51" s="13"/>
      <c r="D51" s="13"/>
      <c r="E51" s="13"/>
      <c r="F51" s="13"/>
    </row>
    <row r="52" spans="1:6">
      <c r="A52" s="13"/>
      <c r="B52" s="13"/>
      <c r="C52" s="13"/>
      <c r="D52" s="13"/>
      <c r="E52" s="13"/>
      <c r="F52" s="13"/>
    </row>
    <row r="53" spans="1:6">
      <c r="A53" s="13"/>
      <c r="B53" s="13"/>
      <c r="C53" s="13"/>
      <c r="D53" s="13"/>
      <c r="E53" s="13"/>
      <c r="F53" s="13"/>
    </row>
    <row r="54" spans="1:6">
      <c r="A54" s="13"/>
      <c r="B54" s="13"/>
      <c r="C54" s="13"/>
      <c r="D54" s="13"/>
      <c r="E54" s="13"/>
      <c r="F54" s="13"/>
    </row>
    <row r="55" spans="1:6">
      <c r="A55" s="13"/>
      <c r="B55" s="13"/>
      <c r="C55" s="13"/>
      <c r="D55" s="13"/>
      <c r="E55" s="13"/>
      <c r="F55" s="13"/>
    </row>
    <row r="56" spans="1:6">
      <c r="A56" s="13"/>
      <c r="B56" s="13"/>
      <c r="C56" s="13"/>
      <c r="D56" s="13"/>
      <c r="E56" s="13"/>
      <c r="F56" s="13"/>
    </row>
    <row r="57" spans="1:6">
      <c r="A57" s="13"/>
      <c r="B57" s="13"/>
      <c r="C57" s="13"/>
      <c r="D57" s="13"/>
      <c r="E57" s="13"/>
      <c r="F57" s="13"/>
    </row>
    <row r="58" spans="1:6">
      <c r="A58" s="13"/>
      <c r="B58" s="13"/>
      <c r="C58" s="13"/>
      <c r="D58" s="13"/>
      <c r="E58" s="13"/>
      <c r="F58" s="13"/>
    </row>
    <row r="59" spans="1:6">
      <c r="A59" s="13"/>
      <c r="B59" s="13"/>
      <c r="C59" s="13"/>
      <c r="D59" s="13"/>
      <c r="E59" s="13"/>
      <c r="F59" s="13"/>
    </row>
    <row r="60" spans="1:6">
      <c r="A60" s="13"/>
      <c r="B60" s="13"/>
      <c r="C60" s="13"/>
      <c r="D60" s="13"/>
      <c r="E60" s="13"/>
      <c r="F60" s="13"/>
    </row>
    <row r="61" spans="1:6">
      <c r="A61" s="13"/>
      <c r="B61" s="13"/>
      <c r="C61" s="13"/>
      <c r="D61" s="13"/>
      <c r="E61" s="13"/>
      <c r="F61" s="13"/>
    </row>
    <row r="62" spans="1:6">
      <c r="A62" s="13"/>
      <c r="B62" s="13"/>
      <c r="C62" s="13"/>
      <c r="D62" s="13"/>
      <c r="E62" s="13"/>
      <c r="F62" s="13"/>
    </row>
    <row r="63" spans="1:6">
      <c r="A63" s="13"/>
      <c r="B63" s="13"/>
      <c r="C63" s="13"/>
      <c r="D63" s="13"/>
      <c r="E63" s="13"/>
      <c r="F63" s="13"/>
    </row>
    <row r="64" spans="1:6">
      <c r="A64" s="13"/>
      <c r="B64" s="13"/>
      <c r="C64" s="13"/>
      <c r="D64" s="13"/>
      <c r="E64" s="13"/>
      <c r="F64" s="13"/>
    </row>
    <row r="65" spans="1:6">
      <c r="A65" s="13"/>
      <c r="B65" s="13"/>
      <c r="C65" s="13"/>
      <c r="D65" s="13"/>
      <c r="E65" s="13"/>
      <c r="F65" s="13"/>
    </row>
    <row r="66" spans="1:6">
      <c r="A66" s="13"/>
      <c r="B66" s="13"/>
      <c r="C66" s="13"/>
      <c r="D66" s="13"/>
      <c r="E66" s="13"/>
      <c r="F66" s="13"/>
    </row>
    <row r="67" spans="1:6">
      <c r="A67" s="13"/>
      <c r="B67" s="13"/>
      <c r="C67" s="13"/>
      <c r="D67" s="13"/>
      <c r="E67" s="13"/>
      <c r="F67" s="13"/>
    </row>
    <row r="68" spans="1:6">
      <c r="A68" s="13"/>
      <c r="B68" s="13"/>
      <c r="C68" s="13"/>
      <c r="D68" s="13"/>
      <c r="E68" s="13"/>
      <c r="F68" s="13"/>
    </row>
    <row r="69" spans="1:6">
      <c r="A69" s="13"/>
      <c r="B69" s="13"/>
      <c r="C69" s="13"/>
      <c r="D69" s="13"/>
      <c r="E69" s="13"/>
      <c r="F69" s="13"/>
    </row>
    <row r="70" spans="1:6">
      <c r="A70" s="13"/>
      <c r="B70" s="13"/>
      <c r="C70" s="13"/>
      <c r="D70" s="13"/>
      <c r="E70" s="13"/>
      <c r="F70" s="13"/>
    </row>
    <row r="71" spans="1:6">
      <c r="A71" s="13"/>
      <c r="B71" s="13"/>
      <c r="C71" s="13"/>
      <c r="D71" s="13"/>
      <c r="E71" s="13"/>
      <c r="F71" s="13"/>
    </row>
    <row r="72" spans="1:6">
      <c r="A72" s="13"/>
      <c r="B72" s="13"/>
      <c r="C72" s="13"/>
      <c r="D72" s="13"/>
      <c r="E72" s="13"/>
      <c r="F72" s="13"/>
    </row>
    <row r="73" spans="1:6">
      <c r="A73" s="13"/>
      <c r="B73" s="13"/>
      <c r="C73" s="13"/>
      <c r="D73" s="13"/>
      <c r="E73" s="13"/>
      <c r="F73" s="13"/>
    </row>
    <row r="74" spans="1:6">
      <c r="A74" s="13"/>
      <c r="B74" s="13"/>
      <c r="C74" s="13"/>
      <c r="D74" s="13"/>
      <c r="E74" s="13"/>
      <c r="F74" s="13"/>
    </row>
    <row r="75" spans="1:6">
      <c r="A75" s="13"/>
      <c r="B75" s="13"/>
      <c r="C75" s="13"/>
      <c r="D75" s="13"/>
      <c r="E75" s="13"/>
      <c r="F75" s="13"/>
    </row>
    <row r="76" spans="1:6">
      <c r="A76" s="13"/>
      <c r="B76" s="13"/>
      <c r="C76" s="13"/>
      <c r="D76" s="13"/>
      <c r="E76" s="13"/>
      <c r="F76" s="13"/>
    </row>
    <row r="77" spans="1:6">
      <c r="A77" s="13"/>
      <c r="B77" s="13"/>
      <c r="C77" s="13"/>
      <c r="D77" s="13"/>
      <c r="E77" s="13"/>
      <c r="F77" s="13"/>
    </row>
    <row r="78" spans="1:6">
      <c r="A78" s="13"/>
      <c r="B78" s="13"/>
      <c r="C78" s="13"/>
      <c r="D78" s="13"/>
      <c r="E78" s="13"/>
      <c r="F78" s="13"/>
    </row>
    <row r="79" spans="1:6">
      <c r="A79" s="13"/>
      <c r="B79" s="13"/>
      <c r="C79" s="13"/>
      <c r="D79" s="13"/>
      <c r="E79" s="13"/>
      <c r="F79" s="13"/>
    </row>
    <row r="80" spans="1:6">
      <c r="A80" s="13"/>
      <c r="B80" s="13"/>
      <c r="C80" s="13"/>
      <c r="D80" s="13"/>
      <c r="E80" s="13"/>
      <c r="F80" s="13"/>
    </row>
    <row r="81" spans="1:6">
      <c r="A81" s="13"/>
      <c r="B81" s="13"/>
      <c r="C81" s="13"/>
      <c r="D81" s="13"/>
      <c r="E81" s="13"/>
      <c r="F81" s="13"/>
    </row>
    <row r="82" spans="1:6">
      <c r="A82" s="13"/>
      <c r="B82" s="13"/>
      <c r="C82" s="13"/>
      <c r="D82" s="13"/>
      <c r="E82" s="13"/>
      <c r="F82" s="13"/>
    </row>
    <row r="83" spans="1:6">
      <c r="A83" s="13"/>
      <c r="B83" s="13"/>
      <c r="C83" s="13"/>
      <c r="D83" s="13"/>
      <c r="E83" s="13"/>
      <c r="F83" s="13"/>
    </row>
    <row r="84" spans="1:6">
      <c r="A84" s="13"/>
      <c r="B84" s="13"/>
      <c r="C84" s="13"/>
      <c r="D84" s="13"/>
      <c r="E84" s="13"/>
      <c r="F84" s="13"/>
    </row>
    <row r="85" spans="1:6">
      <c r="A85" s="13"/>
      <c r="B85" s="13"/>
      <c r="C85" s="13"/>
      <c r="D85" s="13"/>
      <c r="E85" s="13"/>
      <c r="F85" s="13"/>
    </row>
    <row r="86" spans="1:6">
      <c r="A86" s="13"/>
      <c r="B86" s="13"/>
      <c r="C86" s="13"/>
      <c r="D86" s="13"/>
      <c r="E86" s="13"/>
      <c r="F86" s="13"/>
    </row>
    <row r="87" spans="1:6">
      <c r="A87" s="13"/>
      <c r="B87" s="13"/>
      <c r="C87" s="13"/>
      <c r="D87" s="13"/>
      <c r="E87" s="13"/>
      <c r="F87" s="13"/>
    </row>
    <row r="88" spans="1:6">
      <c r="A88" s="13"/>
      <c r="B88" s="13"/>
      <c r="C88" s="13"/>
      <c r="D88" s="13"/>
      <c r="E88" s="13"/>
      <c r="F88" s="13"/>
    </row>
    <row r="89" spans="1:6">
      <c r="A89" s="13"/>
      <c r="B89" s="13"/>
      <c r="C89" s="13"/>
      <c r="D89" s="13"/>
      <c r="E89" s="13"/>
      <c r="F89" s="13"/>
    </row>
    <row r="90" spans="1:6">
      <c r="A90" s="13"/>
      <c r="B90" s="13"/>
      <c r="C90" s="13"/>
      <c r="D90" s="13"/>
      <c r="E90" s="13"/>
      <c r="F90" s="13"/>
    </row>
    <row r="91" spans="1:6">
      <c r="A91" s="13"/>
      <c r="B91" s="13"/>
      <c r="C91" s="13"/>
      <c r="D91" s="13"/>
      <c r="E91" s="13"/>
      <c r="F91" s="13"/>
    </row>
    <row r="92" spans="1:6">
      <c r="A92" s="13"/>
      <c r="B92" s="13"/>
      <c r="C92" s="13"/>
      <c r="D92" s="13"/>
      <c r="E92" s="13"/>
      <c r="F92" s="13"/>
    </row>
    <row r="93" spans="1:6">
      <c r="A93" s="13"/>
      <c r="B93" s="13"/>
      <c r="C93" s="13"/>
      <c r="D93" s="13"/>
      <c r="E93" s="13"/>
      <c r="F93" s="13"/>
    </row>
    <row r="94" spans="1:6">
      <c r="A94" s="13"/>
      <c r="B94" s="13"/>
      <c r="C94" s="13"/>
      <c r="D94" s="13"/>
      <c r="E94" s="13"/>
      <c r="F94" s="13"/>
    </row>
    <row r="95" spans="1:6">
      <c r="A95" s="13"/>
      <c r="B95" s="13"/>
      <c r="C95" s="13"/>
      <c r="D95" s="13"/>
      <c r="E95" s="13"/>
      <c r="F95" s="13"/>
    </row>
    <row r="96" spans="1:6">
      <c r="A96" s="13"/>
      <c r="B96" s="13"/>
      <c r="C96" s="13"/>
      <c r="D96" s="13"/>
      <c r="E96" s="13"/>
      <c r="F96" s="13"/>
    </row>
    <row r="97" spans="1:6">
      <c r="A97" s="13"/>
      <c r="B97" s="13"/>
      <c r="C97" s="13"/>
      <c r="D97" s="13"/>
      <c r="E97" s="13"/>
      <c r="F97" s="13"/>
    </row>
    <row r="98" spans="1:6">
      <c r="A98" s="13"/>
      <c r="B98" s="13"/>
      <c r="C98" s="13"/>
      <c r="D98" s="13"/>
      <c r="E98" s="13"/>
      <c r="F98" s="13"/>
    </row>
    <row r="99" spans="1:6">
      <c r="A99" s="13"/>
      <c r="B99" s="13"/>
      <c r="C99" s="13"/>
      <c r="D99" s="13"/>
      <c r="E99" s="13"/>
      <c r="F99" s="13"/>
    </row>
    <row r="100" spans="1:6">
      <c r="A100" s="13"/>
      <c r="B100" s="13"/>
      <c r="C100" s="13"/>
      <c r="D100" s="13"/>
      <c r="E100" s="13"/>
      <c r="F100" s="13"/>
    </row>
    <row r="101" spans="1:6">
      <c r="A101" s="13"/>
      <c r="B101" s="13"/>
      <c r="C101" s="13"/>
      <c r="D101" s="13"/>
      <c r="E101" s="13"/>
      <c r="F101" s="13"/>
    </row>
    <row r="102" spans="1:6">
      <c r="A102" s="13"/>
      <c r="B102" s="13"/>
      <c r="C102" s="13"/>
      <c r="D102" s="13"/>
      <c r="E102" s="13"/>
      <c r="F102" s="13"/>
    </row>
    <row r="103" spans="1:6">
      <c r="A103" s="13"/>
      <c r="B103" s="13"/>
      <c r="C103" s="13"/>
      <c r="D103" s="13"/>
      <c r="E103" s="13"/>
      <c r="F103" s="13"/>
    </row>
    <row r="104" spans="1:6">
      <c r="A104" s="13"/>
      <c r="B104" s="13"/>
      <c r="C104" s="13"/>
      <c r="D104" s="13"/>
      <c r="E104" s="13"/>
      <c r="F104" s="13"/>
    </row>
    <row r="105" spans="1:6">
      <c r="A105" s="13"/>
      <c r="B105" s="13"/>
      <c r="C105" s="13"/>
      <c r="D105" s="13"/>
      <c r="E105" s="13"/>
      <c r="F105" s="13"/>
    </row>
    <row r="106" spans="1:6">
      <c r="A106" s="13"/>
      <c r="B106" s="13"/>
      <c r="C106" s="13"/>
      <c r="D106" s="13"/>
      <c r="E106" s="13"/>
      <c r="F106" s="13"/>
    </row>
    <row r="107" spans="1:6">
      <c r="A107" s="13"/>
      <c r="B107" s="13"/>
      <c r="C107" s="13"/>
      <c r="D107" s="13"/>
      <c r="E107" s="13"/>
      <c r="F107" s="13"/>
    </row>
    <row r="108" spans="1:6">
      <c r="A108" s="13"/>
      <c r="B108" s="13"/>
      <c r="C108" s="13"/>
      <c r="D108" s="13"/>
      <c r="E108" s="13"/>
      <c r="F108" s="13"/>
    </row>
    <row r="109" spans="1:6">
      <c r="A109" s="13"/>
      <c r="B109" s="13"/>
      <c r="C109" s="13"/>
      <c r="D109" s="13"/>
      <c r="E109" s="13"/>
      <c r="F109" s="13"/>
    </row>
    <row r="110" spans="1:6">
      <c r="A110" s="13"/>
      <c r="B110" s="13"/>
      <c r="C110" s="13"/>
      <c r="D110" s="13"/>
      <c r="E110" s="13"/>
      <c r="F110" s="13"/>
    </row>
    <row r="111" spans="1:6">
      <c r="A111" s="13"/>
      <c r="B111" s="13"/>
      <c r="C111" s="13"/>
      <c r="D111" s="13"/>
      <c r="E111" s="13"/>
      <c r="F111" s="13"/>
    </row>
    <row r="112" spans="1:6">
      <c r="A112" s="13"/>
      <c r="B112" s="13"/>
      <c r="C112" s="13"/>
      <c r="D112" s="13"/>
      <c r="E112" s="13"/>
      <c r="F112" s="13"/>
    </row>
    <row r="113" spans="1:6">
      <c r="A113" s="13"/>
      <c r="B113" s="13"/>
      <c r="C113" s="13"/>
      <c r="D113" s="13"/>
      <c r="E113" s="13"/>
      <c r="F113" s="13"/>
    </row>
    <row r="114" spans="1:6">
      <c r="A114" s="13"/>
      <c r="B114" s="13"/>
      <c r="C114" s="13"/>
      <c r="D114" s="13"/>
      <c r="E114" s="13"/>
      <c r="F114" s="13"/>
    </row>
    <row r="115" spans="1:6">
      <c r="A115" s="13"/>
      <c r="B115" s="13"/>
      <c r="C115" s="13"/>
      <c r="D115" s="13"/>
      <c r="E115" s="13"/>
      <c r="F115" s="13"/>
    </row>
    <row r="116" spans="1:6">
      <c r="A116" s="13"/>
      <c r="B116" s="13"/>
      <c r="C116" s="13"/>
      <c r="D116" s="13"/>
      <c r="E116" s="13"/>
      <c r="F116" s="13"/>
    </row>
    <row r="117" spans="1:6">
      <c r="A117" s="13"/>
      <c r="B117" s="13"/>
      <c r="C117" s="13"/>
      <c r="D117" s="13"/>
      <c r="E117" s="13"/>
      <c r="F117" s="13"/>
    </row>
    <row r="118" spans="1:6">
      <c r="A118" s="13"/>
      <c r="B118" s="13"/>
      <c r="C118" s="13"/>
      <c r="D118" s="13"/>
      <c r="E118" s="13"/>
      <c r="F118" s="13"/>
    </row>
    <row r="119" spans="1:6">
      <c r="A119" s="13"/>
      <c r="B119" s="13"/>
      <c r="C119" s="13"/>
      <c r="D119" s="13"/>
      <c r="E119" s="13"/>
      <c r="F119" s="13"/>
    </row>
    <row r="120" spans="1:6">
      <c r="A120" s="13"/>
      <c r="B120" s="13"/>
      <c r="C120" s="13"/>
      <c r="D120" s="13"/>
      <c r="E120" s="13"/>
      <c r="F120" s="13"/>
    </row>
    <row r="121" spans="1:6">
      <c r="A121" s="13"/>
      <c r="B121" s="13"/>
      <c r="C121" s="13"/>
      <c r="D121" s="13"/>
      <c r="E121" s="13"/>
      <c r="F121" s="13"/>
    </row>
    <row r="122" spans="1:6">
      <c r="A122" s="13"/>
      <c r="B122" s="13"/>
      <c r="C122" s="13"/>
      <c r="D122" s="13"/>
      <c r="E122" s="13"/>
      <c r="F122" s="13"/>
    </row>
    <row r="123" spans="1:6">
      <c r="A123" s="13"/>
      <c r="B123" s="13"/>
      <c r="C123" s="13"/>
      <c r="D123" s="13"/>
      <c r="E123" s="13"/>
      <c r="F123" s="13"/>
    </row>
    <row r="124" spans="1:6">
      <c r="A124" s="13"/>
      <c r="B124" s="13"/>
      <c r="C124" s="13"/>
      <c r="D124" s="13"/>
      <c r="E124" s="13"/>
      <c r="F124" s="13"/>
    </row>
    <row r="125" spans="1:6">
      <c r="A125" s="13"/>
      <c r="B125" s="13"/>
      <c r="C125" s="13"/>
      <c r="D125" s="13"/>
      <c r="E125" s="13"/>
      <c r="F125" s="13"/>
    </row>
    <row r="126" spans="1:6">
      <c r="A126" s="13"/>
      <c r="B126" s="13"/>
      <c r="C126" s="13"/>
      <c r="D126" s="13"/>
      <c r="E126" s="13"/>
      <c r="F126" s="13"/>
    </row>
    <row r="127" spans="1:6">
      <c r="A127" s="13"/>
      <c r="B127" s="13"/>
      <c r="C127" s="13"/>
      <c r="D127" s="13"/>
      <c r="E127" s="13"/>
      <c r="F127" s="13"/>
    </row>
    <row r="128" spans="1:6">
      <c r="A128" s="13"/>
      <c r="B128" s="13"/>
      <c r="C128" s="13"/>
      <c r="D128" s="13"/>
      <c r="E128" s="13"/>
      <c r="F128" s="13"/>
    </row>
    <row r="129" spans="1:6">
      <c r="A129" s="13"/>
      <c r="B129" s="13"/>
      <c r="C129" s="13"/>
      <c r="D129" s="13"/>
      <c r="E129" s="13"/>
      <c r="F129" s="13"/>
    </row>
    <row r="130" spans="1:6">
      <c r="A130" s="13"/>
      <c r="B130" s="13"/>
      <c r="C130" s="13"/>
      <c r="D130" s="13"/>
      <c r="E130" s="13"/>
      <c r="F130" s="13"/>
    </row>
    <row r="131" spans="1:6">
      <c r="A131" s="13"/>
      <c r="B131" s="13"/>
      <c r="C131" s="13"/>
      <c r="D131" s="13"/>
      <c r="E131" s="13"/>
      <c r="F131" s="13"/>
    </row>
    <row r="132" spans="1:6">
      <c r="A132" s="13"/>
      <c r="B132" s="13"/>
      <c r="C132" s="13"/>
      <c r="D132" s="13"/>
      <c r="E132" s="13"/>
      <c r="F132" s="13"/>
    </row>
    <row r="133" spans="1:6">
      <c r="A133" s="13"/>
      <c r="B133" s="13"/>
      <c r="C133" s="13"/>
      <c r="D133" s="13"/>
      <c r="E133" s="13"/>
      <c r="F133" s="13"/>
    </row>
    <row r="134" spans="1:6">
      <c r="A134" s="13"/>
      <c r="B134" s="13"/>
      <c r="C134" s="13"/>
      <c r="D134" s="13"/>
      <c r="E134" s="13"/>
      <c r="F134" s="13"/>
    </row>
    <row r="135" spans="1:6">
      <c r="A135" s="13"/>
      <c r="B135" s="13"/>
      <c r="C135" s="13"/>
      <c r="D135" s="13"/>
      <c r="E135" s="13"/>
      <c r="F135" s="13"/>
    </row>
    <row r="136" spans="1:6">
      <c r="A136" s="13"/>
      <c r="B136" s="13"/>
      <c r="C136" s="13"/>
      <c r="D136" s="13"/>
      <c r="E136" s="13"/>
      <c r="F136" s="13"/>
    </row>
    <row r="137" spans="1:6">
      <c r="A137" s="13"/>
      <c r="B137" s="13"/>
      <c r="C137" s="13"/>
      <c r="D137" s="13"/>
      <c r="E137" s="13"/>
      <c r="F137" s="13"/>
    </row>
    <row r="138" spans="1:6">
      <c r="A138" s="13"/>
      <c r="B138" s="13"/>
      <c r="C138" s="13"/>
      <c r="D138" s="13"/>
      <c r="E138" s="13"/>
      <c r="F138" s="13"/>
    </row>
    <row r="139" spans="1:6">
      <c r="A139" s="13"/>
      <c r="B139" s="13"/>
      <c r="C139" s="13"/>
      <c r="D139" s="13"/>
      <c r="E139" s="13"/>
      <c r="F139" s="13"/>
    </row>
    <row r="140" spans="1:6">
      <c r="A140" s="13"/>
      <c r="B140" s="13"/>
      <c r="C140" s="13"/>
      <c r="D140" s="13"/>
      <c r="E140" s="13"/>
      <c r="F140" s="13"/>
    </row>
    <row r="141" spans="1:6">
      <c r="A141" s="13"/>
      <c r="B141" s="13"/>
      <c r="C141" s="13"/>
      <c r="D141" s="13"/>
      <c r="E141" s="13"/>
      <c r="F141" s="13"/>
    </row>
    <row r="142" spans="1:6">
      <c r="A142" s="13"/>
      <c r="B142" s="13"/>
      <c r="C142" s="13"/>
      <c r="D142" s="13"/>
      <c r="E142" s="13"/>
      <c r="F142" s="13"/>
    </row>
    <row r="143" spans="1:6">
      <c r="A143" s="13"/>
      <c r="B143" s="13"/>
      <c r="C143" s="13"/>
      <c r="D143" s="13"/>
      <c r="E143" s="13"/>
      <c r="F143" s="13"/>
    </row>
    <row r="144" spans="1:6">
      <c r="A144" s="13"/>
      <c r="B144" s="13"/>
      <c r="C144" s="13"/>
      <c r="D144" s="13"/>
      <c r="E144" s="13"/>
      <c r="F144" s="13"/>
    </row>
    <row r="145" spans="1:6">
      <c r="A145" s="13"/>
      <c r="B145" s="13"/>
      <c r="C145" s="13"/>
      <c r="D145" s="13"/>
      <c r="E145" s="13"/>
      <c r="F145" s="13"/>
    </row>
    <row r="146" spans="1:6">
      <c r="A146" s="13"/>
      <c r="B146" s="13"/>
      <c r="C146" s="13"/>
      <c r="D146" s="13"/>
      <c r="E146" s="13"/>
      <c r="F146" s="13"/>
    </row>
    <row r="147" spans="1:6">
      <c r="A147" s="13"/>
      <c r="B147" s="13"/>
      <c r="C147" s="13"/>
      <c r="D147" s="13"/>
      <c r="E147" s="13"/>
      <c r="F147" s="13"/>
    </row>
    <row r="148" spans="1:6">
      <c r="A148" s="13"/>
      <c r="B148" s="13"/>
      <c r="C148" s="13"/>
      <c r="D148" s="13"/>
      <c r="E148" s="13"/>
      <c r="F148" s="13"/>
    </row>
    <row r="149" spans="1:6">
      <c r="A149" s="13"/>
      <c r="B149" s="13"/>
      <c r="C149" s="13"/>
      <c r="D149" s="13"/>
      <c r="E149" s="13"/>
      <c r="F149" s="13"/>
    </row>
    <row r="150" spans="1:6">
      <c r="A150" s="13"/>
      <c r="B150" s="13"/>
      <c r="C150" s="13"/>
      <c r="D150" s="13"/>
      <c r="E150" s="13"/>
      <c r="F150" s="13"/>
    </row>
    <row r="151" spans="1:6">
      <c r="A151" s="13"/>
      <c r="B151" s="13"/>
      <c r="C151" s="13"/>
      <c r="D151" s="13"/>
      <c r="E151" s="13"/>
      <c r="F151" s="13"/>
    </row>
    <row r="152" spans="1:6">
      <c r="A152" s="13"/>
      <c r="B152" s="13"/>
      <c r="C152" s="13"/>
      <c r="D152" s="13"/>
      <c r="E152" s="13"/>
      <c r="F152" s="13"/>
    </row>
    <row r="153" spans="1:6">
      <c r="A153" s="13"/>
      <c r="B153" s="13"/>
      <c r="C153" s="13"/>
      <c r="D153" s="13"/>
      <c r="E153" s="13"/>
      <c r="F153" s="13"/>
    </row>
    <row r="154" spans="1:6">
      <c r="A154" s="13"/>
      <c r="B154" s="13"/>
      <c r="C154" s="13"/>
      <c r="D154" s="13"/>
      <c r="E154" s="13"/>
      <c r="F154" s="13"/>
    </row>
    <row r="155" spans="1:6">
      <c r="A155" s="13"/>
      <c r="B155" s="13"/>
      <c r="C155" s="13"/>
      <c r="D155" s="13"/>
      <c r="E155" s="13"/>
      <c r="F155" s="13"/>
    </row>
    <row r="156" spans="1:6">
      <c r="A156" s="13"/>
      <c r="B156" s="13"/>
      <c r="C156" s="13"/>
      <c r="D156" s="13"/>
      <c r="E156" s="13"/>
      <c r="F156" s="13"/>
    </row>
    <row r="157" spans="1:6">
      <c r="A157" s="13"/>
      <c r="B157" s="13"/>
      <c r="C157" s="13"/>
      <c r="D157" s="13"/>
      <c r="E157" s="13"/>
      <c r="F157" s="13"/>
    </row>
    <row r="158" spans="1:6">
      <c r="A158" s="13"/>
      <c r="B158" s="13"/>
      <c r="C158" s="13"/>
      <c r="D158" s="13"/>
      <c r="E158" s="13"/>
      <c r="F158" s="13"/>
    </row>
    <row r="159" spans="1:6">
      <c r="A159" s="13"/>
      <c r="B159" s="13"/>
      <c r="C159" s="13"/>
      <c r="D159" s="13"/>
      <c r="E159" s="13"/>
      <c r="F159" s="13"/>
    </row>
    <row r="160" spans="1:6">
      <c r="A160" s="13"/>
      <c r="B160" s="13"/>
      <c r="C160" s="13"/>
      <c r="D160" s="13"/>
      <c r="E160" s="13"/>
      <c r="F160" s="13"/>
    </row>
    <row r="161" spans="1:6">
      <c r="A161" s="13"/>
      <c r="B161" s="13"/>
      <c r="C161" s="13"/>
      <c r="D161" s="13"/>
      <c r="E161" s="13"/>
      <c r="F161" s="13"/>
    </row>
    <row r="162" spans="1:6">
      <c r="A162" s="13"/>
      <c r="B162" s="13"/>
      <c r="C162" s="13"/>
      <c r="D162" s="13"/>
      <c r="E162" s="13"/>
      <c r="F162" s="13"/>
    </row>
    <row r="163" spans="1:6">
      <c r="A163" s="13"/>
      <c r="B163" s="13"/>
      <c r="C163" s="13"/>
      <c r="D163" s="13"/>
      <c r="E163" s="13"/>
      <c r="F163" s="13"/>
    </row>
    <row r="164" spans="1:6">
      <c r="A164" s="13"/>
      <c r="B164" s="13"/>
      <c r="C164" s="13"/>
      <c r="D164" s="13"/>
      <c r="E164" s="13"/>
      <c r="F164" s="13"/>
    </row>
    <row r="165" spans="1:6">
      <c r="A165" s="13"/>
      <c r="B165" s="13"/>
      <c r="C165" s="13"/>
      <c r="D165" s="13"/>
      <c r="E165" s="13"/>
      <c r="F165" s="13"/>
    </row>
    <row r="166" spans="1:6">
      <c r="A166" s="13"/>
      <c r="B166" s="13"/>
      <c r="C166" s="13"/>
      <c r="D166" s="13"/>
      <c r="E166" s="13"/>
      <c r="F166" s="13"/>
    </row>
    <row r="167" spans="1:6">
      <c r="A167" s="13"/>
      <c r="B167" s="13"/>
      <c r="C167" s="13"/>
      <c r="D167" s="13"/>
      <c r="E167" s="13"/>
      <c r="F167" s="13"/>
    </row>
    <row r="168" spans="1:6">
      <c r="A168" s="13"/>
      <c r="B168" s="13"/>
      <c r="C168" s="13"/>
      <c r="D168" s="13"/>
      <c r="E168" s="13"/>
      <c r="F168" s="13"/>
    </row>
    <row r="169" spans="1:6">
      <c r="A169" s="13"/>
      <c r="B169" s="13"/>
      <c r="C169" s="13"/>
      <c r="D169" s="13"/>
      <c r="E169" s="13"/>
      <c r="F169" s="13"/>
    </row>
    <row r="170" spans="1:6">
      <c r="A170" s="13"/>
      <c r="B170" s="13"/>
      <c r="C170" s="13"/>
      <c r="D170" s="13"/>
      <c r="E170" s="13"/>
      <c r="F170" s="13"/>
    </row>
  </sheetData>
  <mergeCells count="9">
    <mergeCell ref="A1:G1"/>
    <mergeCell ref="A2:G2"/>
    <mergeCell ref="A3:G3"/>
    <mergeCell ref="A4:A6"/>
    <mergeCell ref="B4:B6"/>
    <mergeCell ref="C4:F4"/>
    <mergeCell ref="G4:G6"/>
    <mergeCell ref="C5:E5"/>
    <mergeCell ref="F5:F6"/>
  </mergeCells>
  <phoneticPr fontId="2" type="noConversion"/>
  <pageMargins left="0.7" right="0.7" top="0.75" bottom="0.75" header="0.3" footer="0.3"/>
  <pageSetup paperSize="9" scale="99" fitToHeight="0" orientation="landscape" r:id="rId1"/>
  <headerFooter>
    <oddFooter>&amp;C13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T230"/>
  <sheetViews>
    <sheetView showGridLines="0" showZeros="0" view="pageLayout" topLeftCell="A166" zoomScaleNormal="100" workbookViewId="0">
      <selection activeCell="E235" sqref="E235"/>
    </sheetView>
  </sheetViews>
  <sheetFormatPr defaultColWidth="9.125" defaultRowHeight="14.25"/>
  <cols>
    <col min="1" max="1" width="29.5" style="6" bestFit="1" customWidth="1"/>
    <col min="2" max="2" width="9.625" style="6" bestFit="1" customWidth="1"/>
    <col min="3" max="3" width="8.5" style="6" bestFit="1" customWidth="1"/>
    <col min="4" max="4" width="8" style="6" customWidth="1"/>
    <col min="5" max="5" width="8.5" style="6" bestFit="1" customWidth="1"/>
    <col min="6" max="6" width="9" style="6" customWidth="1"/>
    <col min="7" max="7" width="8.5" style="6" bestFit="1" customWidth="1"/>
    <col min="8" max="9" width="8" style="6" bestFit="1" customWidth="1"/>
    <col min="10" max="10" width="8" style="6" customWidth="1"/>
    <col min="11" max="11" width="6.625" style="6" customWidth="1"/>
    <col min="12" max="13" width="9.375" style="6" customWidth="1"/>
    <col min="14" max="14" width="7.625" style="6" customWidth="1"/>
    <col min="15" max="15" width="9.375" style="6" bestFit="1" customWidth="1"/>
    <col min="16" max="16" width="8.25" style="6" customWidth="1"/>
    <col min="17" max="17" width="9.625" style="6" bestFit="1" customWidth="1"/>
    <col min="18" max="18" width="9.375" style="6" bestFit="1" customWidth="1"/>
    <col min="19" max="20" width="8.5" style="6" bestFit="1" customWidth="1"/>
    <col min="21" max="16384" width="9.125" style="6"/>
  </cols>
  <sheetData>
    <row r="1" spans="1:20" ht="33.950000000000003" customHeight="1">
      <c r="A1" s="245" t="s">
        <v>703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</row>
    <row r="2" spans="1:20">
      <c r="A2" s="238" t="s">
        <v>732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0">
      <c r="A3" s="263" t="s">
        <v>3</v>
      </c>
      <c r="B3" s="263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63"/>
      <c r="R3" s="263"/>
      <c r="S3" s="263"/>
      <c r="T3" s="263"/>
    </row>
    <row r="4" spans="1:20" ht="18" customHeight="1">
      <c r="A4" s="264" t="s">
        <v>0</v>
      </c>
      <c r="B4" s="266" t="s">
        <v>11</v>
      </c>
      <c r="C4" s="268" t="s">
        <v>80</v>
      </c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70"/>
      <c r="Q4" s="266" t="s">
        <v>1</v>
      </c>
      <c r="R4" s="264" t="s">
        <v>14</v>
      </c>
      <c r="S4" s="266" t="s">
        <v>81</v>
      </c>
      <c r="T4" s="266" t="s">
        <v>82</v>
      </c>
    </row>
    <row r="5" spans="1:20" ht="44.45" customHeight="1">
      <c r="A5" s="265"/>
      <c r="B5" s="267"/>
      <c r="C5" s="131" t="s">
        <v>13</v>
      </c>
      <c r="D5" s="132" t="s">
        <v>259</v>
      </c>
      <c r="E5" s="132" t="s">
        <v>437</v>
      </c>
      <c r="F5" s="132" t="s">
        <v>258</v>
      </c>
      <c r="G5" s="132" t="s">
        <v>438</v>
      </c>
      <c r="H5" s="132" t="s">
        <v>16</v>
      </c>
      <c r="I5" s="132" t="s">
        <v>73</v>
      </c>
      <c r="J5" s="132" t="s">
        <v>816</v>
      </c>
      <c r="K5" s="132" t="s">
        <v>439</v>
      </c>
      <c r="L5" s="132" t="s">
        <v>83</v>
      </c>
      <c r="M5" s="132" t="s">
        <v>814</v>
      </c>
      <c r="N5" s="132" t="s">
        <v>440</v>
      </c>
      <c r="O5" s="65" t="s">
        <v>17</v>
      </c>
      <c r="P5" s="132" t="s">
        <v>815</v>
      </c>
      <c r="Q5" s="267"/>
      <c r="R5" s="265"/>
      <c r="S5" s="267"/>
      <c r="T5" s="267"/>
    </row>
    <row r="6" spans="1:20" ht="22.9" customHeight="1">
      <c r="A6" s="132" t="s">
        <v>264</v>
      </c>
      <c r="B6" s="77">
        <v>368163</v>
      </c>
      <c r="C6" s="77">
        <v>97087</v>
      </c>
      <c r="D6" s="77">
        <v>0</v>
      </c>
      <c r="E6" s="77">
        <v>115080</v>
      </c>
      <c r="F6" s="77">
        <v>148934</v>
      </c>
      <c r="G6" s="77">
        <v>32985</v>
      </c>
      <c r="H6" s="77">
        <v>3385</v>
      </c>
      <c r="I6" s="77">
        <v>0</v>
      </c>
      <c r="J6" s="77">
        <v>4700</v>
      </c>
      <c r="K6" s="77">
        <v>0</v>
      </c>
      <c r="L6" s="77">
        <v>0</v>
      </c>
      <c r="M6" s="77">
        <v>0</v>
      </c>
      <c r="N6" s="77">
        <v>30053</v>
      </c>
      <c r="O6" s="77">
        <v>-148050</v>
      </c>
      <c r="P6" s="77">
        <v>-90000</v>
      </c>
      <c r="Q6" s="77">
        <v>465250</v>
      </c>
      <c r="R6" s="77">
        <v>425487</v>
      </c>
      <c r="S6" s="77">
        <v>39763</v>
      </c>
      <c r="T6" s="77">
        <v>39763</v>
      </c>
    </row>
    <row r="7" spans="1:20" ht="22.9" customHeight="1">
      <c r="A7" s="27" t="s">
        <v>238</v>
      </c>
      <c r="B7" s="77">
        <v>56383</v>
      </c>
      <c r="C7" s="77">
        <v>176</v>
      </c>
      <c r="D7" s="77">
        <v>0</v>
      </c>
      <c r="E7" s="77">
        <v>7938</v>
      </c>
      <c r="F7" s="77">
        <v>1764</v>
      </c>
      <c r="G7" s="77">
        <v>0</v>
      </c>
      <c r="H7" s="77">
        <v>3335</v>
      </c>
      <c r="I7" s="77">
        <v>0</v>
      </c>
      <c r="J7" s="77">
        <v>0</v>
      </c>
      <c r="K7" s="77">
        <v>0</v>
      </c>
      <c r="L7" s="77">
        <v>-60</v>
      </c>
      <c r="M7" s="77">
        <v>0</v>
      </c>
      <c r="N7" s="77">
        <v>0</v>
      </c>
      <c r="O7" s="77">
        <v>-6185</v>
      </c>
      <c r="P7" s="77">
        <v>-6616</v>
      </c>
      <c r="Q7" s="77">
        <v>56559</v>
      </c>
      <c r="R7" s="77">
        <v>56559</v>
      </c>
      <c r="S7" s="77">
        <v>0</v>
      </c>
      <c r="T7" s="77">
        <v>0</v>
      </c>
    </row>
    <row r="8" spans="1:20" ht="22.9" customHeight="1">
      <c r="A8" s="27" t="s">
        <v>84</v>
      </c>
      <c r="B8" s="77">
        <v>1560</v>
      </c>
      <c r="C8" s="77">
        <v>-209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-36</v>
      </c>
      <c r="P8" s="77">
        <v>-173</v>
      </c>
      <c r="Q8" s="77">
        <v>1351</v>
      </c>
      <c r="R8" s="77">
        <v>1351</v>
      </c>
      <c r="S8" s="77">
        <v>0</v>
      </c>
      <c r="T8" s="77">
        <v>0</v>
      </c>
    </row>
    <row r="9" spans="1:20" ht="22.9" customHeight="1">
      <c r="A9" s="27" t="s">
        <v>85</v>
      </c>
      <c r="B9" s="77">
        <v>1145</v>
      </c>
      <c r="C9" s="77">
        <v>35</v>
      </c>
      <c r="D9" s="77">
        <v>0</v>
      </c>
      <c r="E9" s="77">
        <v>0</v>
      </c>
      <c r="F9" s="77">
        <v>0</v>
      </c>
      <c r="G9" s="77">
        <v>0</v>
      </c>
      <c r="H9" s="77">
        <v>35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1180</v>
      </c>
      <c r="R9" s="77">
        <v>1180</v>
      </c>
      <c r="S9" s="77">
        <v>0</v>
      </c>
      <c r="T9" s="77">
        <v>0</v>
      </c>
    </row>
    <row r="10" spans="1:20" ht="22.9" customHeight="1">
      <c r="A10" s="27" t="s">
        <v>203</v>
      </c>
      <c r="B10" s="77">
        <v>9381</v>
      </c>
      <c r="C10" s="77">
        <v>579</v>
      </c>
      <c r="D10" s="77">
        <v>0</v>
      </c>
      <c r="E10" s="77">
        <v>0</v>
      </c>
      <c r="F10" s="77">
        <v>0</v>
      </c>
      <c r="G10" s="77">
        <v>0</v>
      </c>
      <c r="H10" s="77">
        <v>579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>
        <v>0</v>
      </c>
      <c r="P10" s="77">
        <v>0</v>
      </c>
      <c r="Q10" s="77">
        <v>9960</v>
      </c>
      <c r="R10" s="77">
        <v>9960</v>
      </c>
      <c r="S10" s="77">
        <v>0</v>
      </c>
      <c r="T10" s="77">
        <v>0</v>
      </c>
    </row>
    <row r="11" spans="1:20" ht="22.9" customHeight="1">
      <c r="A11" s="27" t="s">
        <v>86</v>
      </c>
      <c r="B11" s="77">
        <v>1997</v>
      </c>
      <c r="C11" s="77">
        <v>221</v>
      </c>
      <c r="D11" s="77">
        <v>0</v>
      </c>
      <c r="E11" s="77">
        <v>0</v>
      </c>
      <c r="F11" s="77">
        <v>500</v>
      </c>
      <c r="G11" s="77">
        <v>0</v>
      </c>
      <c r="H11" s="77">
        <v>51</v>
      </c>
      <c r="I11" s="77">
        <v>0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-330</v>
      </c>
      <c r="P11" s="77">
        <v>0</v>
      </c>
      <c r="Q11" s="77">
        <v>2218</v>
      </c>
      <c r="R11" s="77">
        <v>2218</v>
      </c>
      <c r="S11" s="77">
        <v>0</v>
      </c>
      <c r="T11" s="77">
        <v>0</v>
      </c>
    </row>
    <row r="12" spans="1:20" ht="22.9" customHeight="1">
      <c r="A12" s="27" t="s">
        <v>87</v>
      </c>
      <c r="B12" s="77">
        <v>503</v>
      </c>
      <c r="C12" s="77">
        <v>171</v>
      </c>
      <c r="D12" s="77">
        <v>0</v>
      </c>
      <c r="E12" s="77">
        <v>0</v>
      </c>
      <c r="F12" s="77">
        <v>0</v>
      </c>
      <c r="G12" s="77">
        <v>0</v>
      </c>
      <c r="H12" s="77">
        <v>291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-120</v>
      </c>
      <c r="P12" s="77">
        <v>0</v>
      </c>
      <c r="Q12" s="77">
        <v>674</v>
      </c>
      <c r="R12" s="77">
        <v>674</v>
      </c>
      <c r="S12" s="77">
        <v>0</v>
      </c>
      <c r="T12" s="77">
        <v>0</v>
      </c>
    </row>
    <row r="13" spans="1:20" ht="22.9" customHeight="1">
      <c r="A13" s="27" t="s">
        <v>88</v>
      </c>
      <c r="B13" s="77">
        <v>2263</v>
      </c>
      <c r="C13" s="77">
        <v>-53</v>
      </c>
      <c r="D13" s="77">
        <v>0</v>
      </c>
      <c r="E13" s="77">
        <v>0</v>
      </c>
      <c r="F13" s="77">
        <v>0</v>
      </c>
      <c r="G13" s="77">
        <v>0</v>
      </c>
      <c r="H13" s="77">
        <v>247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  <c r="O13" s="77">
        <v>-300</v>
      </c>
      <c r="P13" s="77">
        <v>0</v>
      </c>
      <c r="Q13" s="77">
        <v>2210</v>
      </c>
      <c r="R13" s="77">
        <v>2210</v>
      </c>
      <c r="S13" s="77">
        <v>0</v>
      </c>
      <c r="T13" s="77">
        <v>0</v>
      </c>
    </row>
    <row r="14" spans="1:20" ht="22.9" customHeight="1">
      <c r="A14" s="27" t="s">
        <v>89</v>
      </c>
      <c r="B14" s="77">
        <v>700</v>
      </c>
      <c r="C14" s="77">
        <v>-400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-400</v>
      </c>
      <c r="Q14" s="77">
        <v>300</v>
      </c>
      <c r="R14" s="77">
        <v>300</v>
      </c>
      <c r="S14" s="77">
        <v>0</v>
      </c>
      <c r="T14" s="77">
        <v>0</v>
      </c>
    </row>
    <row r="15" spans="1:20" ht="22.9" customHeight="1">
      <c r="A15" s="27" t="s">
        <v>90</v>
      </c>
      <c r="B15" s="77">
        <v>1327</v>
      </c>
      <c r="C15" s="77">
        <v>157</v>
      </c>
      <c r="D15" s="77">
        <v>0</v>
      </c>
      <c r="E15" s="77">
        <v>0</v>
      </c>
      <c r="F15" s="77">
        <v>34</v>
      </c>
      <c r="G15" s="77">
        <v>0</v>
      </c>
      <c r="H15" s="77">
        <v>178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-55</v>
      </c>
      <c r="P15" s="77">
        <v>0</v>
      </c>
      <c r="Q15" s="77">
        <v>1484</v>
      </c>
      <c r="R15" s="77">
        <v>1484</v>
      </c>
      <c r="S15" s="77">
        <v>0</v>
      </c>
      <c r="T15" s="77">
        <v>0</v>
      </c>
    </row>
    <row r="16" spans="1:20" ht="22.9" customHeight="1">
      <c r="A16" s="27" t="s">
        <v>91</v>
      </c>
      <c r="B16" s="77">
        <v>0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  <c r="T16" s="77">
        <v>0</v>
      </c>
    </row>
    <row r="17" spans="1:20" ht="22.9" customHeight="1">
      <c r="A17" s="27" t="s">
        <v>92</v>
      </c>
      <c r="B17" s="77">
        <v>1450</v>
      </c>
      <c r="C17" s="77">
        <v>-544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  <c r="M17" s="77">
        <v>0</v>
      </c>
      <c r="N17" s="77">
        <v>0</v>
      </c>
      <c r="O17" s="77">
        <v>0</v>
      </c>
      <c r="P17" s="77">
        <v>-544</v>
      </c>
      <c r="Q17" s="77">
        <v>906</v>
      </c>
      <c r="R17" s="77">
        <v>906</v>
      </c>
      <c r="S17" s="77">
        <v>0</v>
      </c>
      <c r="T17" s="77">
        <v>0</v>
      </c>
    </row>
    <row r="18" spans="1:20" ht="22.9" customHeight="1">
      <c r="A18" s="27" t="s">
        <v>93</v>
      </c>
      <c r="B18" s="77">
        <v>4765</v>
      </c>
      <c r="C18" s="77">
        <v>890</v>
      </c>
      <c r="D18" s="77">
        <v>0</v>
      </c>
      <c r="E18" s="77">
        <v>0</v>
      </c>
      <c r="F18" s="77">
        <v>0</v>
      </c>
      <c r="G18" s="77">
        <v>0</v>
      </c>
      <c r="H18" s="77">
        <v>890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5655</v>
      </c>
      <c r="R18" s="77">
        <v>5655</v>
      </c>
      <c r="S18" s="77">
        <v>0</v>
      </c>
      <c r="T18" s="77">
        <v>0</v>
      </c>
    </row>
    <row r="19" spans="1:20" ht="22.9" customHeight="1">
      <c r="A19" s="27" t="s">
        <v>18</v>
      </c>
      <c r="B19" s="77">
        <v>1757</v>
      </c>
      <c r="C19" s="77">
        <v>67</v>
      </c>
      <c r="D19" s="77">
        <v>0</v>
      </c>
      <c r="E19" s="77">
        <v>0</v>
      </c>
      <c r="F19" s="77">
        <v>0</v>
      </c>
      <c r="G19" s="77">
        <v>0</v>
      </c>
      <c r="H19" s="77">
        <v>67</v>
      </c>
      <c r="I19" s="77">
        <v>0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1824</v>
      </c>
      <c r="R19" s="77">
        <v>1824</v>
      </c>
      <c r="S19" s="77">
        <v>0</v>
      </c>
      <c r="T19" s="77">
        <v>0</v>
      </c>
    </row>
    <row r="20" spans="1:20" ht="22.9" customHeight="1">
      <c r="A20" s="27" t="s">
        <v>94</v>
      </c>
      <c r="B20" s="77">
        <v>9</v>
      </c>
      <c r="C20" s="77">
        <v>-9</v>
      </c>
      <c r="D20" s="77">
        <v>0</v>
      </c>
      <c r="E20" s="77">
        <v>0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-9</v>
      </c>
      <c r="Q20" s="77">
        <v>0</v>
      </c>
      <c r="R20" s="77">
        <v>0</v>
      </c>
      <c r="S20" s="77">
        <v>0</v>
      </c>
      <c r="T20" s="77">
        <v>0</v>
      </c>
    </row>
    <row r="21" spans="1:20" ht="22.9" customHeight="1">
      <c r="A21" s="27" t="s">
        <v>95</v>
      </c>
      <c r="B21" s="77">
        <v>215</v>
      </c>
      <c r="C21" s="77">
        <v>-54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-54</v>
      </c>
      <c r="Q21" s="77">
        <v>161</v>
      </c>
      <c r="R21" s="77">
        <v>161</v>
      </c>
      <c r="S21" s="77">
        <v>0</v>
      </c>
      <c r="T21" s="77">
        <v>0</v>
      </c>
    </row>
    <row r="22" spans="1:20" ht="22.9" customHeight="1">
      <c r="A22" s="27" t="s">
        <v>543</v>
      </c>
      <c r="B22" s="77">
        <v>0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7">
        <v>0</v>
      </c>
      <c r="R22" s="77">
        <v>0</v>
      </c>
      <c r="S22" s="77">
        <v>0</v>
      </c>
      <c r="T22" s="77">
        <v>0</v>
      </c>
    </row>
    <row r="23" spans="1:20" ht="22.9" customHeight="1">
      <c r="A23" s="27" t="s">
        <v>96</v>
      </c>
      <c r="B23" s="77">
        <v>500</v>
      </c>
      <c r="C23" s="77">
        <v>-46</v>
      </c>
      <c r="D23" s="77">
        <v>0</v>
      </c>
      <c r="E23" s="77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-46</v>
      </c>
      <c r="Q23" s="77">
        <v>454</v>
      </c>
      <c r="R23" s="77">
        <v>454</v>
      </c>
      <c r="S23" s="77">
        <v>0</v>
      </c>
      <c r="T23" s="77">
        <v>0</v>
      </c>
    </row>
    <row r="24" spans="1:20" ht="22.9" customHeight="1">
      <c r="A24" s="27" t="s">
        <v>97</v>
      </c>
      <c r="B24" s="77">
        <v>267</v>
      </c>
      <c r="C24" s="77">
        <v>39</v>
      </c>
      <c r="D24" s="77">
        <v>0</v>
      </c>
      <c r="E24" s="77">
        <v>0</v>
      </c>
      <c r="F24" s="77">
        <v>0</v>
      </c>
      <c r="G24" s="77">
        <v>0</v>
      </c>
      <c r="H24" s="77">
        <v>39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  <c r="P24" s="77">
        <v>0</v>
      </c>
      <c r="Q24" s="77">
        <v>306</v>
      </c>
      <c r="R24" s="77">
        <v>306</v>
      </c>
      <c r="S24" s="77">
        <v>0</v>
      </c>
      <c r="T24" s="77">
        <v>0</v>
      </c>
    </row>
    <row r="25" spans="1:20" ht="22.9" customHeight="1">
      <c r="A25" s="27" t="s">
        <v>98</v>
      </c>
      <c r="B25" s="77">
        <v>1130</v>
      </c>
      <c r="C25" s="77">
        <v>-61</v>
      </c>
      <c r="D25" s="77">
        <v>0</v>
      </c>
      <c r="E25" s="77">
        <v>0</v>
      </c>
      <c r="F25" s="77">
        <v>33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-3</v>
      </c>
      <c r="P25" s="77">
        <v>-91</v>
      </c>
      <c r="Q25" s="77">
        <v>1069</v>
      </c>
      <c r="R25" s="77">
        <v>1069</v>
      </c>
      <c r="S25" s="77">
        <v>0</v>
      </c>
      <c r="T25" s="77">
        <v>0</v>
      </c>
    </row>
    <row r="26" spans="1:20" ht="22.9" customHeight="1">
      <c r="A26" s="27" t="s">
        <v>204</v>
      </c>
      <c r="B26" s="77">
        <v>3994</v>
      </c>
      <c r="C26" s="77">
        <v>761</v>
      </c>
      <c r="D26" s="77">
        <v>0</v>
      </c>
      <c r="E26" s="77">
        <v>511</v>
      </c>
      <c r="F26" s="77">
        <v>0</v>
      </c>
      <c r="G26" s="77">
        <v>0</v>
      </c>
      <c r="H26" s="77">
        <v>250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7">
        <v>0</v>
      </c>
      <c r="Q26" s="77">
        <v>4755</v>
      </c>
      <c r="R26" s="77">
        <v>4755</v>
      </c>
      <c r="S26" s="77">
        <v>0</v>
      </c>
      <c r="T26" s="77">
        <v>0</v>
      </c>
    </row>
    <row r="27" spans="1:20" ht="22.9" customHeight="1">
      <c r="A27" s="27" t="s">
        <v>99</v>
      </c>
      <c r="B27" s="77">
        <v>2337</v>
      </c>
      <c r="C27" s="77">
        <v>666</v>
      </c>
      <c r="D27" s="77">
        <v>0</v>
      </c>
      <c r="E27" s="77">
        <v>5530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-4864</v>
      </c>
      <c r="P27" s="77">
        <v>0</v>
      </c>
      <c r="Q27" s="77">
        <v>3003</v>
      </c>
      <c r="R27" s="77">
        <v>3003</v>
      </c>
      <c r="S27" s="77">
        <v>0</v>
      </c>
      <c r="T27" s="77">
        <v>0</v>
      </c>
    </row>
    <row r="28" spans="1:20" ht="22.9" customHeight="1">
      <c r="A28" s="27" t="s">
        <v>100</v>
      </c>
      <c r="B28" s="77">
        <v>964</v>
      </c>
      <c r="C28" s="77">
        <v>185</v>
      </c>
      <c r="D28" s="77">
        <v>0</v>
      </c>
      <c r="E28" s="77">
        <v>0</v>
      </c>
      <c r="F28" s="77">
        <v>0</v>
      </c>
      <c r="G28" s="77">
        <v>0</v>
      </c>
      <c r="H28" s="77">
        <v>435</v>
      </c>
      <c r="I28" s="77">
        <v>0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-250</v>
      </c>
      <c r="P28" s="77">
        <v>0</v>
      </c>
      <c r="Q28" s="77">
        <v>1149</v>
      </c>
      <c r="R28" s="77">
        <v>1149</v>
      </c>
      <c r="S28" s="77">
        <v>0</v>
      </c>
      <c r="T28" s="77">
        <v>0</v>
      </c>
    </row>
    <row r="29" spans="1:20" ht="22.9" customHeight="1">
      <c r="A29" s="27" t="s">
        <v>101</v>
      </c>
      <c r="B29" s="77">
        <v>1036</v>
      </c>
      <c r="C29" s="77">
        <v>1410</v>
      </c>
      <c r="D29" s="77">
        <v>0</v>
      </c>
      <c r="E29" s="77">
        <v>445</v>
      </c>
      <c r="F29" s="77">
        <v>1120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  <c r="M29" s="77">
        <v>0</v>
      </c>
      <c r="N29" s="77">
        <v>0</v>
      </c>
      <c r="O29" s="77">
        <v>-155</v>
      </c>
      <c r="P29" s="77">
        <v>0</v>
      </c>
      <c r="Q29" s="77">
        <v>2446</v>
      </c>
      <c r="R29" s="77">
        <v>2446</v>
      </c>
      <c r="S29" s="77">
        <v>0</v>
      </c>
      <c r="T29" s="77">
        <v>0</v>
      </c>
    </row>
    <row r="30" spans="1:20" ht="22.9" customHeight="1">
      <c r="A30" s="27" t="s">
        <v>750</v>
      </c>
      <c r="B30" s="77">
        <v>0</v>
      </c>
      <c r="C30" s="77">
        <v>0</v>
      </c>
      <c r="D30" s="77">
        <v>0</v>
      </c>
      <c r="E30" s="77">
        <v>0</v>
      </c>
      <c r="F30" s="77">
        <v>0</v>
      </c>
      <c r="G30" s="77">
        <v>0</v>
      </c>
      <c r="H30" s="77">
        <v>0</v>
      </c>
      <c r="I30" s="77">
        <v>0</v>
      </c>
      <c r="J30" s="77">
        <v>0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  <c r="R30" s="77">
        <v>0</v>
      </c>
      <c r="S30" s="77">
        <v>0</v>
      </c>
      <c r="T30" s="77">
        <v>0</v>
      </c>
    </row>
    <row r="31" spans="1:20" ht="22.9" customHeight="1">
      <c r="A31" s="27" t="s">
        <v>102</v>
      </c>
      <c r="B31" s="77">
        <v>3430</v>
      </c>
      <c r="C31" s="77">
        <v>273</v>
      </c>
      <c r="D31" s="77">
        <v>0</v>
      </c>
      <c r="E31" s="77">
        <v>0</v>
      </c>
      <c r="F31" s="77">
        <v>0</v>
      </c>
      <c r="G31" s="77">
        <v>0</v>
      </c>
      <c r="H31" s="77">
        <v>273</v>
      </c>
      <c r="I31" s="77">
        <v>0</v>
      </c>
      <c r="J31" s="77">
        <v>0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7">
        <v>3703</v>
      </c>
      <c r="R31" s="77">
        <v>3703</v>
      </c>
      <c r="S31" s="77">
        <v>0</v>
      </c>
      <c r="T31" s="77">
        <v>0</v>
      </c>
    </row>
    <row r="32" spans="1:20" ht="22.9" customHeight="1">
      <c r="A32" s="27" t="s">
        <v>544</v>
      </c>
      <c r="B32" s="77">
        <v>688</v>
      </c>
      <c r="C32" s="77">
        <v>-688</v>
      </c>
      <c r="D32" s="77">
        <v>0</v>
      </c>
      <c r="E32" s="77">
        <v>0</v>
      </c>
      <c r="F32" s="77">
        <v>0</v>
      </c>
      <c r="G32" s="77">
        <v>0</v>
      </c>
      <c r="H32" s="77">
        <v>0</v>
      </c>
      <c r="I32" s="77">
        <v>0</v>
      </c>
      <c r="J32" s="77">
        <v>0</v>
      </c>
      <c r="K32" s="77">
        <v>0</v>
      </c>
      <c r="L32" s="77">
        <v>0</v>
      </c>
      <c r="M32" s="77">
        <v>0</v>
      </c>
      <c r="N32" s="77">
        <v>0</v>
      </c>
      <c r="O32" s="77">
        <v>0</v>
      </c>
      <c r="P32" s="77">
        <v>-688</v>
      </c>
      <c r="Q32" s="77">
        <v>0</v>
      </c>
      <c r="R32" s="77">
        <v>0</v>
      </c>
      <c r="S32" s="77">
        <v>0</v>
      </c>
      <c r="T32" s="77">
        <v>0</v>
      </c>
    </row>
    <row r="33" spans="1:20" ht="22.9" customHeight="1">
      <c r="A33" s="27" t="s">
        <v>545</v>
      </c>
      <c r="B33" s="77">
        <v>8965</v>
      </c>
      <c r="C33" s="77">
        <v>1397</v>
      </c>
      <c r="D33" s="77">
        <v>0</v>
      </c>
      <c r="E33" s="77">
        <v>1452</v>
      </c>
      <c r="F33" s="77">
        <v>77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-60</v>
      </c>
      <c r="M33" s="77">
        <v>0</v>
      </c>
      <c r="N33" s="77">
        <v>0</v>
      </c>
      <c r="O33" s="77">
        <v>-72</v>
      </c>
      <c r="P33" s="77">
        <v>0</v>
      </c>
      <c r="Q33" s="77">
        <v>10362</v>
      </c>
      <c r="R33" s="77">
        <v>10362</v>
      </c>
      <c r="S33" s="77">
        <v>0</v>
      </c>
      <c r="T33" s="77">
        <v>0</v>
      </c>
    </row>
    <row r="34" spans="1:20" ht="22.9" customHeight="1">
      <c r="A34" s="27" t="s">
        <v>103</v>
      </c>
      <c r="B34" s="77">
        <v>6000</v>
      </c>
      <c r="C34" s="77">
        <v>-4611</v>
      </c>
      <c r="D34" s="77">
        <v>0</v>
      </c>
      <c r="E34" s="77">
        <v>0</v>
      </c>
      <c r="F34" s="77">
        <v>0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-4611</v>
      </c>
      <c r="Q34" s="77">
        <v>1389</v>
      </c>
      <c r="R34" s="77">
        <v>1389</v>
      </c>
      <c r="S34" s="77">
        <v>0</v>
      </c>
      <c r="T34" s="77">
        <v>0</v>
      </c>
    </row>
    <row r="35" spans="1:20" ht="22.9" customHeight="1">
      <c r="A35" s="27" t="s">
        <v>751</v>
      </c>
      <c r="B35" s="77">
        <v>0</v>
      </c>
      <c r="C35" s="77">
        <v>0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  <c r="R35" s="77">
        <v>0</v>
      </c>
      <c r="S35" s="77">
        <v>0</v>
      </c>
      <c r="T35" s="77">
        <v>0</v>
      </c>
    </row>
    <row r="36" spans="1:20" ht="22.9" customHeight="1">
      <c r="A36" s="27" t="s">
        <v>752</v>
      </c>
      <c r="B36" s="77">
        <v>0</v>
      </c>
      <c r="C36" s="77">
        <v>0</v>
      </c>
      <c r="D36" s="77">
        <v>0</v>
      </c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</row>
    <row r="37" spans="1:20" ht="22.9" customHeight="1">
      <c r="A37" s="27" t="s">
        <v>753</v>
      </c>
      <c r="B37" s="77">
        <v>0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77">
        <v>0</v>
      </c>
      <c r="T37" s="77">
        <v>0</v>
      </c>
    </row>
    <row r="38" spans="1:20" ht="22.9" customHeight="1">
      <c r="A38" s="27" t="s">
        <v>754</v>
      </c>
      <c r="B38" s="77">
        <v>0</v>
      </c>
      <c r="C38" s="77">
        <v>0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  <c r="M38" s="77">
        <v>0</v>
      </c>
      <c r="N38" s="77">
        <v>0</v>
      </c>
      <c r="O38" s="77">
        <v>0</v>
      </c>
      <c r="P38" s="77">
        <v>0</v>
      </c>
      <c r="Q38" s="77">
        <v>0</v>
      </c>
      <c r="R38" s="77">
        <v>0</v>
      </c>
      <c r="S38" s="77">
        <v>0</v>
      </c>
      <c r="T38" s="77">
        <v>0</v>
      </c>
    </row>
    <row r="39" spans="1:20" ht="22.9" customHeight="1">
      <c r="A39" s="27" t="s">
        <v>755</v>
      </c>
      <c r="B39" s="77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  <c r="R39" s="77">
        <v>0</v>
      </c>
      <c r="S39" s="77">
        <v>0</v>
      </c>
      <c r="T39" s="77">
        <v>0</v>
      </c>
    </row>
    <row r="40" spans="1:20" ht="22.9" customHeight="1">
      <c r="A40" s="27" t="s">
        <v>756</v>
      </c>
      <c r="B40" s="77">
        <v>0</v>
      </c>
      <c r="C40" s="77">
        <v>0</v>
      </c>
      <c r="D40" s="77">
        <v>0</v>
      </c>
      <c r="E40" s="77">
        <v>0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7">
        <v>0</v>
      </c>
      <c r="M40" s="77">
        <v>0</v>
      </c>
      <c r="N40" s="77">
        <v>0</v>
      </c>
      <c r="O40" s="77">
        <v>0</v>
      </c>
      <c r="P40" s="77">
        <v>0</v>
      </c>
      <c r="Q40" s="77">
        <v>0</v>
      </c>
      <c r="R40" s="77">
        <v>0</v>
      </c>
      <c r="S40" s="77">
        <v>0</v>
      </c>
      <c r="T40" s="77">
        <v>0</v>
      </c>
    </row>
    <row r="41" spans="1:20" ht="22.9" customHeight="1">
      <c r="A41" s="27" t="s">
        <v>757</v>
      </c>
      <c r="B41" s="77">
        <v>0</v>
      </c>
      <c r="C41" s="77">
        <v>0</v>
      </c>
      <c r="D41" s="77">
        <v>0</v>
      </c>
      <c r="E41" s="77">
        <v>0</v>
      </c>
      <c r="F41" s="77">
        <v>0</v>
      </c>
      <c r="G41" s="77">
        <v>0</v>
      </c>
      <c r="H41" s="77">
        <v>0</v>
      </c>
      <c r="I41" s="77">
        <v>0</v>
      </c>
      <c r="J41" s="77">
        <v>0</v>
      </c>
      <c r="K41" s="77">
        <v>0</v>
      </c>
      <c r="L41" s="77">
        <v>0</v>
      </c>
      <c r="M41" s="77">
        <v>0</v>
      </c>
      <c r="N41" s="77">
        <v>0</v>
      </c>
      <c r="O41" s="77">
        <v>0</v>
      </c>
      <c r="P41" s="77">
        <v>0</v>
      </c>
      <c r="Q41" s="77">
        <v>0</v>
      </c>
      <c r="R41" s="77">
        <v>0</v>
      </c>
      <c r="S41" s="77">
        <v>0</v>
      </c>
      <c r="T41" s="77">
        <v>0</v>
      </c>
    </row>
    <row r="42" spans="1:20" ht="22.9" customHeight="1">
      <c r="A42" s="27" t="s">
        <v>758</v>
      </c>
      <c r="B42" s="77">
        <v>0</v>
      </c>
      <c r="C42" s="77">
        <v>0</v>
      </c>
      <c r="D42" s="77">
        <v>0</v>
      </c>
      <c r="E42" s="77">
        <v>0</v>
      </c>
      <c r="F42" s="77">
        <v>0</v>
      </c>
      <c r="G42" s="77">
        <v>0</v>
      </c>
      <c r="H42" s="77">
        <v>0</v>
      </c>
      <c r="I42" s="77">
        <v>0</v>
      </c>
      <c r="J42" s="77">
        <v>0</v>
      </c>
      <c r="K42" s="77">
        <v>0</v>
      </c>
      <c r="L42" s="77">
        <v>0</v>
      </c>
      <c r="M42" s="77">
        <v>0</v>
      </c>
      <c r="N42" s="77">
        <v>0</v>
      </c>
      <c r="O42" s="77">
        <v>0</v>
      </c>
      <c r="P42" s="77">
        <v>0</v>
      </c>
      <c r="Q42" s="77">
        <v>0</v>
      </c>
      <c r="R42" s="77">
        <v>0</v>
      </c>
      <c r="S42" s="77">
        <v>0</v>
      </c>
      <c r="T42" s="77">
        <v>0</v>
      </c>
    </row>
    <row r="43" spans="1:20" ht="22.9" customHeight="1">
      <c r="A43" s="27" t="s">
        <v>759</v>
      </c>
      <c r="B43" s="77">
        <v>0</v>
      </c>
      <c r="C43" s="77">
        <v>0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7">
        <v>0</v>
      </c>
      <c r="K43" s="77">
        <v>0</v>
      </c>
      <c r="L43" s="77">
        <v>0</v>
      </c>
      <c r="M43" s="77">
        <v>0</v>
      </c>
      <c r="N43" s="77">
        <v>0</v>
      </c>
      <c r="O43" s="77">
        <v>0</v>
      </c>
      <c r="P43" s="77">
        <v>0</v>
      </c>
      <c r="Q43" s="77">
        <v>0</v>
      </c>
      <c r="R43" s="77">
        <v>0</v>
      </c>
      <c r="S43" s="77">
        <v>0</v>
      </c>
      <c r="T43" s="77">
        <v>0</v>
      </c>
    </row>
    <row r="44" spans="1:20" ht="22.9" customHeight="1">
      <c r="A44" s="27" t="s">
        <v>760</v>
      </c>
      <c r="B44" s="77">
        <v>0</v>
      </c>
      <c r="C44" s="77">
        <v>0</v>
      </c>
      <c r="D44" s="77">
        <v>0</v>
      </c>
      <c r="E44" s="77">
        <v>0</v>
      </c>
      <c r="F44" s="77">
        <v>0</v>
      </c>
      <c r="G44" s="77">
        <v>0</v>
      </c>
      <c r="H44" s="77">
        <v>0</v>
      </c>
      <c r="I44" s="77">
        <v>0</v>
      </c>
      <c r="J44" s="77">
        <v>0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77">
        <v>0</v>
      </c>
      <c r="Q44" s="77">
        <v>0</v>
      </c>
      <c r="R44" s="77">
        <v>0</v>
      </c>
      <c r="S44" s="77">
        <v>0</v>
      </c>
      <c r="T44" s="77">
        <v>0</v>
      </c>
    </row>
    <row r="45" spans="1:20" ht="22.9" customHeight="1">
      <c r="A45" s="27" t="s">
        <v>761</v>
      </c>
      <c r="B45" s="77">
        <v>939</v>
      </c>
      <c r="C45" s="77">
        <v>-129</v>
      </c>
      <c r="D45" s="77">
        <v>0</v>
      </c>
      <c r="E45" s="77">
        <v>0</v>
      </c>
      <c r="F45" s="77">
        <v>0</v>
      </c>
      <c r="G45" s="77">
        <v>0</v>
      </c>
      <c r="H45" s="77">
        <v>0</v>
      </c>
      <c r="I45" s="77">
        <v>0</v>
      </c>
      <c r="J45" s="77">
        <v>0</v>
      </c>
      <c r="K45" s="77">
        <v>0</v>
      </c>
      <c r="L45" s="77">
        <v>60</v>
      </c>
      <c r="M45" s="77">
        <v>0</v>
      </c>
      <c r="N45" s="77">
        <v>0</v>
      </c>
      <c r="O45" s="77">
        <v>0</v>
      </c>
      <c r="P45" s="77">
        <v>-189</v>
      </c>
      <c r="Q45" s="77">
        <v>810</v>
      </c>
      <c r="R45" s="77">
        <v>810</v>
      </c>
      <c r="S45" s="77">
        <v>0</v>
      </c>
      <c r="T45" s="77">
        <v>0</v>
      </c>
    </row>
    <row r="46" spans="1:20" ht="22.9" customHeight="1">
      <c r="A46" s="27" t="s">
        <v>762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</v>
      </c>
      <c r="I46" s="77">
        <v>0</v>
      </c>
      <c r="J46" s="77">
        <v>0</v>
      </c>
      <c r="K46" s="77">
        <v>0</v>
      </c>
      <c r="L46" s="77">
        <v>0</v>
      </c>
      <c r="M46" s="77">
        <v>0</v>
      </c>
      <c r="N46" s="77">
        <v>0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v>0</v>
      </c>
    </row>
    <row r="47" spans="1:20" ht="22.9" customHeight="1">
      <c r="A47" s="27" t="s">
        <v>763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</v>
      </c>
      <c r="J47" s="77">
        <v>0</v>
      </c>
      <c r="K47" s="77">
        <v>0</v>
      </c>
      <c r="L47" s="77">
        <v>0</v>
      </c>
      <c r="M47" s="77">
        <v>0</v>
      </c>
      <c r="N47" s="77">
        <v>0</v>
      </c>
      <c r="O47" s="77">
        <v>0</v>
      </c>
      <c r="P47" s="77">
        <v>0</v>
      </c>
      <c r="Q47" s="77">
        <v>0</v>
      </c>
      <c r="R47" s="77">
        <v>0</v>
      </c>
      <c r="S47" s="77">
        <v>0</v>
      </c>
      <c r="T47" s="77">
        <v>0</v>
      </c>
    </row>
    <row r="48" spans="1:20" ht="22.9" customHeight="1">
      <c r="A48" s="27" t="s">
        <v>764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</v>
      </c>
      <c r="K48" s="77">
        <v>0</v>
      </c>
      <c r="L48" s="77">
        <v>0</v>
      </c>
      <c r="M48" s="77">
        <v>0</v>
      </c>
      <c r="N48" s="77">
        <v>0</v>
      </c>
      <c r="O48" s="77">
        <v>0</v>
      </c>
      <c r="P48" s="77">
        <v>0</v>
      </c>
      <c r="Q48" s="77">
        <v>0</v>
      </c>
      <c r="R48" s="77">
        <v>0</v>
      </c>
      <c r="S48" s="77">
        <v>0</v>
      </c>
      <c r="T48" s="77">
        <v>0</v>
      </c>
    </row>
    <row r="49" spans="1:20" ht="22.9" customHeight="1">
      <c r="A49" s="27" t="s">
        <v>765</v>
      </c>
      <c r="B49" s="77">
        <v>722</v>
      </c>
      <c r="C49" s="77">
        <v>60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</v>
      </c>
      <c r="L49" s="77">
        <v>60</v>
      </c>
      <c r="M49" s="77">
        <v>0</v>
      </c>
      <c r="N49" s="77">
        <v>0</v>
      </c>
      <c r="O49" s="77">
        <v>0</v>
      </c>
      <c r="P49" s="77">
        <v>0</v>
      </c>
      <c r="Q49" s="77">
        <v>782</v>
      </c>
      <c r="R49" s="77">
        <v>782</v>
      </c>
      <c r="S49" s="77">
        <v>0</v>
      </c>
      <c r="T49" s="77">
        <v>0</v>
      </c>
    </row>
    <row r="50" spans="1:20" ht="22.9" customHeight="1">
      <c r="A50" s="27" t="s">
        <v>766</v>
      </c>
      <c r="B50" s="77">
        <v>217</v>
      </c>
      <c r="C50" s="77">
        <v>-189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</v>
      </c>
      <c r="M50" s="77">
        <v>0</v>
      </c>
      <c r="N50" s="77">
        <v>0</v>
      </c>
      <c r="O50" s="77">
        <v>0</v>
      </c>
      <c r="P50" s="77">
        <v>-189</v>
      </c>
      <c r="Q50" s="77">
        <v>28</v>
      </c>
      <c r="R50" s="77">
        <v>28</v>
      </c>
      <c r="S50" s="77">
        <v>0</v>
      </c>
      <c r="T50" s="77">
        <v>0</v>
      </c>
    </row>
    <row r="51" spans="1:20" ht="22.9" customHeight="1">
      <c r="A51" s="27" t="s">
        <v>767</v>
      </c>
      <c r="B51" s="77">
        <v>28192</v>
      </c>
      <c r="C51" s="77">
        <v>14718</v>
      </c>
      <c r="D51" s="77">
        <v>0</v>
      </c>
      <c r="E51" s="77">
        <v>18245</v>
      </c>
      <c r="F51" s="77">
        <v>5421</v>
      </c>
      <c r="G51" s="77">
        <v>97</v>
      </c>
      <c r="H51" s="77">
        <v>50</v>
      </c>
      <c r="I51" s="77">
        <v>0</v>
      </c>
      <c r="J51" s="77">
        <v>0</v>
      </c>
      <c r="K51" s="77">
        <v>0</v>
      </c>
      <c r="L51" s="77">
        <v>0</v>
      </c>
      <c r="M51" s="77">
        <v>0</v>
      </c>
      <c r="N51" s="77">
        <v>915</v>
      </c>
      <c r="O51" s="77">
        <v>-1797</v>
      </c>
      <c r="P51" s="77">
        <v>-8213</v>
      </c>
      <c r="Q51" s="77">
        <v>42910</v>
      </c>
      <c r="R51" s="77">
        <v>33147</v>
      </c>
      <c r="S51" s="77">
        <v>9763</v>
      </c>
      <c r="T51" s="77">
        <v>9763</v>
      </c>
    </row>
    <row r="52" spans="1:20" ht="22.9" customHeight="1">
      <c r="A52" s="27" t="s">
        <v>768</v>
      </c>
      <c r="B52" s="77">
        <v>450</v>
      </c>
      <c r="C52" s="77">
        <v>-450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</v>
      </c>
      <c r="O52" s="77">
        <v>0</v>
      </c>
      <c r="P52" s="77">
        <v>-450</v>
      </c>
      <c r="Q52" s="77">
        <v>0</v>
      </c>
      <c r="R52" s="77">
        <v>0</v>
      </c>
      <c r="S52" s="77">
        <v>0</v>
      </c>
      <c r="T52" s="77">
        <v>0</v>
      </c>
    </row>
    <row r="53" spans="1:20" ht="22.9" customHeight="1">
      <c r="A53" s="27" t="s">
        <v>769</v>
      </c>
      <c r="B53" s="77">
        <v>14736</v>
      </c>
      <c r="C53" s="77">
        <v>3196</v>
      </c>
      <c r="D53" s="77">
        <v>0</v>
      </c>
      <c r="E53" s="77">
        <v>3196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0</v>
      </c>
      <c r="P53" s="77">
        <v>0</v>
      </c>
      <c r="Q53" s="77">
        <v>17932</v>
      </c>
      <c r="R53" s="77">
        <v>17932</v>
      </c>
      <c r="S53" s="77">
        <v>0</v>
      </c>
      <c r="T53" s="77">
        <v>0</v>
      </c>
    </row>
    <row r="54" spans="1:20" ht="22.9" customHeight="1">
      <c r="A54" s="27" t="s">
        <v>770</v>
      </c>
      <c r="B54" s="77">
        <v>80</v>
      </c>
      <c r="C54" s="77">
        <v>5</v>
      </c>
      <c r="D54" s="77">
        <v>0</v>
      </c>
      <c r="E54" s="77">
        <v>9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-4</v>
      </c>
      <c r="P54" s="77">
        <v>0</v>
      </c>
      <c r="Q54" s="77">
        <v>85</v>
      </c>
      <c r="R54" s="77">
        <v>85</v>
      </c>
      <c r="S54" s="77">
        <v>0</v>
      </c>
      <c r="T54" s="77">
        <v>0</v>
      </c>
    </row>
    <row r="55" spans="1:20" ht="22.9" customHeight="1">
      <c r="A55" s="27" t="s">
        <v>771</v>
      </c>
      <c r="B55" s="77">
        <v>2645</v>
      </c>
      <c r="C55" s="77">
        <v>-69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-69</v>
      </c>
      <c r="Q55" s="77">
        <v>2576</v>
      </c>
      <c r="R55" s="77">
        <v>2576</v>
      </c>
      <c r="S55" s="77">
        <v>0</v>
      </c>
      <c r="T55" s="77">
        <v>0</v>
      </c>
    </row>
    <row r="56" spans="1:20" ht="22.9" customHeight="1">
      <c r="A56" s="27" t="s">
        <v>772</v>
      </c>
      <c r="B56" s="77">
        <v>5100</v>
      </c>
      <c r="C56" s="77">
        <v>-276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77">
        <v>-276</v>
      </c>
      <c r="Q56" s="77">
        <v>4824</v>
      </c>
      <c r="R56" s="77">
        <v>4824</v>
      </c>
      <c r="S56" s="77">
        <v>0</v>
      </c>
      <c r="T56" s="77">
        <v>0</v>
      </c>
    </row>
    <row r="57" spans="1:20" ht="22.9" customHeight="1">
      <c r="A57" s="27" t="s">
        <v>773</v>
      </c>
      <c r="B57" s="77">
        <v>1331</v>
      </c>
      <c r="C57" s="77">
        <v>424</v>
      </c>
      <c r="D57" s="77">
        <v>0</v>
      </c>
      <c r="E57" s="77">
        <v>327</v>
      </c>
      <c r="F57" s="77">
        <v>0</v>
      </c>
      <c r="G57" s="77">
        <v>97</v>
      </c>
      <c r="H57" s="77">
        <v>0</v>
      </c>
      <c r="I57" s="77">
        <v>0</v>
      </c>
      <c r="J57" s="77">
        <v>0</v>
      </c>
      <c r="K57" s="77">
        <v>0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7">
        <v>1755</v>
      </c>
      <c r="R57" s="77">
        <v>1755</v>
      </c>
      <c r="S57" s="77">
        <v>0</v>
      </c>
      <c r="T57" s="77">
        <v>0</v>
      </c>
    </row>
    <row r="58" spans="1:20" ht="22.9" customHeight="1">
      <c r="A58" s="27" t="s">
        <v>774</v>
      </c>
      <c r="B58" s="77">
        <v>0</v>
      </c>
      <c r="C58" s="77">
        <v>0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>
        <v>0</v>
      </c>
      <c r="T58" s="77">
        <v>0</v>
      </c>
    </row>
    <row r="59" spans="1:20" ht="22.9" customHeight="1">
      <c r="A59" s="27" t="s">
        <v>775</v>
      </c>
      <c r="B59" s="77">
        <v>0</v>
      </c>
      <c r="C59" s="77">
        <v>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7">
        <v>0</v>
      </c>
      <c r="R59" s="77">
        <v>0</v>
      </c>
      <c r="S59" s="77">
        <v>0</v>
      </c>
      <c r="T59" s="77">
        <v>0</v>
      </c>
    </row>
    <row r="60" spans="1:20" ht="22.9" customHeight="1">
      <c r="A60" s="27" t="s">
        <v>776</v>
      </c>
      <c r="B60" s="77">
        <v>0</v>
      </c>
      <c r="C60" s="77">
        <v>0</v>
      </c>
      <c r="D60" s="77">
        <v>0</v>
      </c>
      <c r="E60" s="77">
        <v>0</v>
      </c>
      <c r="F60" s="77">
        <v>0</v>
      </c>
      <c r="G60" s="77">
        <v>0</v>
      </c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</row>
    <row r="61" spans="1:20" ht="22.9" customHeight="1">
      <c r="A61" s="27" t="s">
        <v>777</v>
      </c>
      <c r="B61" s="77">
        <v>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</row>
    <row r="62" spans="1:20" ht="22.9" customHeight="1">
      <c r="A62" s="27" t="s">
        <v>778</v>
      </c>
      <c r="B62" s="77">
        <v>3850</v>
      </c>
      <c r="C62" s="77">
        <v>11888</v>
      </c>
      <c r="D62" s="77">
        <v>0</v>
      </c>
      <c r="E62" s="77">
        <v>14713</v>
      </c>
      <c r="F62" s="77">
        <v>5421</v>
      </c>
      <c r="G62" s="77">
        <v>0</v>
      </c>
      <c r="H62" s="77">
        <v>50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915</v>
      </c>
      <c r="O62" s="77">
        <v>-1793</v>
      </c>
      <c r="P62" s="77">
        <v>-7418</v>
      </c>
      <c r="Q62" s="77">
        <v>15738</v>
      </c>
      <c r="R62" s="77">
        <v>5975</v>
      </c>
      <c r="S62" s="77">
        <v>9763</v>
      </c>
      <c r="T62" s="77">
        <v>9763</v>
      </c>
    </row>
    <row r="63" spans="1:20" ht="22.9" customHeight="1">
      <c r="A63" s="27" t="s">
        <v>239</v>
      </c>
      <c r="B63" s="77">
        <v>52600</v>
      </c>
      <c r="C63" s="77">
        <v>7269</v>
      </c>
      <c r="D63" s="77">
        <v>0</v>
      </c>
      <c r="E63" s="77">
        <v>13445</v>
      </c>
      <c r="F63" s="77">
        <v>0</v>
      </c>
      <c r="G63" s="77">
        <v>4189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-1614</v>
      </c>
      <c r="P63" s="77">
        <v>-8751</v>
      </c>
      <c r="Q63" s="77">
        <v>59869</v>
      </c>
      <c r="R63" s="77">
        <v>50869</v>
      </c>
      <c r="S63" s="77">
        <v>9000</v>
      </c>
      <c r="T63" s="77">
        <v>9000</v>
      </c>
    </row>
    <row r="64" spans="1:20" ht="22.9" customHeight="1">
      <c r="A64" s="27" t="s">
        <v>104</v>
      </c>
      <c r="B64" s="77">
        <v>2775</v>
      </c>
      <c r="C64" s="77">
        <v>260</v>
      </c>
      <c r="D64" s="77">
        <v>0</v>
      </c>
      <c r="E64" s="77">
        <v>572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-312</v>
      </c>
      <c r="P64" s="77">
        <v>0</v>
      </c>
      <c r="Q64" s="77">
        <v>3035</v>
      </c>
      <c r="R64" s="77">
        <v>3035</v>
      </c>
      <c r="S64" s="77">
        <v>0</v>
      </c>
      <c r="T64" s="77">
        <v>0</v>
      </c>
    </row>
    <row r="65" spans="1:20" ht="22.9" customHeight="1">
      <c r="A65" s="27" t="s">
        <v>105</v>
      </c>
      <c r="B65" s="77">
        <v>29950</v>
      </c>
      <c r="C65" s="77">
        <v>2057</v>
      </c>
      <c r="D65" s="77">
        <v>0</v>
      </c>
      <c r="E65" s="77">
        <v>2000</v>
      </c>
      <c r="F65" s="77">
        <v>0</v>
      </c>
      <c r="G65" s="77">
        <v>4189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7">
        <v>-1302</v>
      </c>
      <c r="P65" s="77">
        <v>-2830</v>
      </c>
      <c r="Q65" s="77">
        <v>32007</v>
      </c>
      <c r="R65" s="77">
        <v>30007</v>
      </c>
      <c r="S65" s="77">
        <v>2000</v>
      </c>
      <c r="T65" s="77">
        <v>2000</v>
      </c>
    </row>
    <row r="66" spans="1:20" ht="22.9" customHeight="1">
      <c r="A66" s="27" t="s">
        <v>106</v>
      </c>
      <c r="B66" s="77">
        <v>13855</v>
      </c>
      <c r="C66" s="77">
        <v>7</v>
      </c>
      <c r="D66" s="77">
        <v>0</v>
      </c>
      <c r="E66" s="77">
        <v>7</v>
      </c>
      <c r="F66" s="77">
        <v>0</v>
      </c>
      <c r="G66" s="77">
        <v>0</v>
      </c>
      <c r="H66" s="77">
        <v>0</v>
      </c>
      <c r="I66" s="77">
        <v>0</v>
      </c>
      <c r="J66" s="77">
        <v>0</v>
      </c>
      <c r="K66" s="77">
        <v>0</v>
      </c>
      <c r="L66" s="77">
        <v>0</v>
      </c>
      <c r="M66" s="77">
        <v>0</v>
      </c>
      <c r="N66" s="77">
        <v>0</v>
      </c>
      <c r="O66" s="77">
        <v>0</v>
      </c>
      <c r="P66" s="77">
        <v>0</v>
      </c>
      <c r="Q66" s="77">
        <v>13862</v>
      </c>
      <c r="R66" s="77">
        <v>13862</v>
      </c>
      <c r="S66" s="77">
        <v>0</v>
      </c>
      <c r="T66" s="77">
        <v>0</v>
      </c>
    </row>
    <row r="67" spans="1:20" ht="22.9" customHeight="1">
      <c r="A67" s="27" t="s">
        <v>107</v>
      </c>
      <c r="B67" s="77">
        <v>0</v>
      </c>
      <c r="C67" s="77">
        <v>0</v>
      </c>
      <c r="D67" s="77">
        <v>0</v>
      </c>
      <c r="E67" s="77">
        <v>0</v>
      </c>
      <c r="F67" s="77">
        <v>0</v>
      </c>
      <c r="G67" s="77">
        <v>0</v>
      </c>
      <c r="H67" s="77">
        <v>0</v>
      </c>
      <c r="I67" s="77">
        <v>0</v>
      </c>
      <c r="J67" s="77">
        <v>0</v>
      </c>
      <c r="K67" s="77">
        <v>0</v>
      </c>
      <c r="L67" s="77">
        <v>0</v>
      </c>
      <c r="M67" s="77">
        <v>0</v>
      </c>
      <c r="N67" s="77">
        <v>0</v>
      </c>
      <c r="O67" s="77">
        <v>0</v>
      </c>
      <c r="P67" s="77">
        <v>0</v>
      </c>
      <c r="Q67" s="77">
        <v>0</v>
      </c>
      <c r="R67" s="77">
        <v>0</v>
      </c>
      <c r="S67" s="77">
        <v>0</v>
      </c>
      <c r="T67" s="77">
        <v>0</v>
      </c>
    </row>
    <row r="68" spans="1:20" ht="22.9" customHeight="1">
      <c r="A68" s="27" t="s">
        <v>108</v>
      </c>
      <c r="B68" s="77">
        <v>630</v>
      </c>
      <c r="C68" s="77">
        <v>190</v>
      </c>
      <c r="D68" s="77">
        <v>0</v>
      </c>
      <c r="E68" s="77">
        <v>190</v>
      </c>
      <c r="F68" s="77">
        <v>0</v>
      </c>
      <c r="G68" s="77">
        <v>0</v>
      </c>
      <c r="H68" s="77">
        <v>0</v>
      </c>
      <c r="I68" s="77">
        <v>0</v>
      </c>
      <c r="J68" s="77">
        <v>0</v>
      </c>
      <c r="K68" s="77">
        <v>0</v>
      </c>
      <c r="L68" s="77">
        <v>0</v>
      </c>
      <c r="M68" s="77">
        <v>0</v>
      </c>
      <c r="N68" s="77">
        <v>0</v>
      </c>
      <c r="O68" s="77">
        <v>0</v>
      </c>
      <c r="P68" s="77">
        <v>0</v>
      </c>
      <c r="Q68" s="77">
        <v>820</v>
      </c>
      <c r="R68" s="77">
        <v>820</v>
      </c>
      <c r="S68" s="77">
        <v>0</v>
      </c>
      <c r="T68" s="77">
        <v>0</v>
      </c>
    </row>
    <row r="69" spans="1:20" ht="22.9" customHeight="1">
      <c r="A69" s="27" t="s">
        <v>779</v>
      </c>
      <c r="B69" s="77">
        <v>0</v>
      </c>
      <c r="C69" s="77">
        <v>0</v>
      </c>
      <c r="D69" s="77">
        <v>0</v>
      </c>
      <c r="E69" s="77">
        <v>0</v>
      </c>
      <c r="F69" s="77">
        <v>0</v>
      </c>
      <c r="G69" s="77">
        <v>0</v>
      </c>
      <c r="H69" s="77">
        <v>0</v>
      </c>
      <c r="I69" s="77">
        <v>0</v>
      </c>
      <c r="J69" s="77">
        <v>0</v>
      </c>
      <c r="K69" s="77">
        <v>0</v>
      </c>
      <c r="L69" s="77">
        <v>0</v>
      </c>
      <c r="M69" s="77">
        <v>0</v>
      </c>
      <c r="N69" s="77">
        <v>0</v>
      </c>
      <c r="O69" s="77">
        <v>0</v>
      </c>
      <c r="P69" s="77">
        <v>0</v>
      </c>
      <c r="Q69" s="77">
        <v>0</v>
      </c>
      <c r="R69" s="77">
        <v>0</v>
      </c>
      <c r="S69" s="77">
        <v>0</v>
      </c>
      <c r="T69" s="77">
        <v>0</v>
      </c>
    </row>
    <row r="70" spans="1:20" ht="22.9" customHeight="1">
      <c r="A70" s="27" t="s">
        <v>109</v>
      </c>
      <c r="B70" s="77">
        <v>900</v>
      </c>
      <c r="C70" s="77">
        <v>561</v>
      </c>
      <c r="D70" s="77">
        <v>0</v>
      </c>
      <c r="E70" s="77">
        <v>561</v>
      </c>
      <c r="F70" s="77">
        <v>0</v>
      </c>
      <c r="G70" s="77">
        <v>0</v>
      </c>
      <c r="H70" s="77">
        <v>0</v>
      </c>
      <c r="I70" s="77">
        <v>0</v>
      </c>
      <c r="J70" s="77">
        <v>0</v>
      </c>
      <c r="K70" s="77">
        <v>0</v>
      </c>
      <c r="L70" s="77">
        <v>0</v>
      </c>
      <c r="M70" s="77">
        <v>0</v>
      </c>
      <c r="N70" s="77">
        <v>0</v>
      </c>
      <c r="O70" s="77">
        <v>0</v>
      </c>
      <c r="P70" s="77">
        <v>0</v>
      </c>
      <c r="Q70" s="77">
        <v>1461</v>
      </c>
      <c r="R70" s="77">
        <v>1461</v>
      </c>
      <c r="S70" s="77">
        <v>0</v>
      </c>
      <c r="T70" s="77">
        <v>0</v>
      </c>
    </row>
    <row r="71" spans="1:20" ht="22.9" customHeight="1">
      <c r="A71" s="27" t="s">
        <v>240</v>
      </c>
      <c r="B71" s="77">
        <v>1435</v>
      </c>
      <c r="C71" s="77">
        <v>115</v>
      </c>
      <c r="D71" s="77">
        <v>0</v>
      </c>
      <c r="E71" s="77">
        <v>115</v>
      </c>
      <c r="F71" s="77">
        <v>0</v>
      </c>
      <c r="G71" s="77">
        <v>0</v>
      </c>
      <c r="H71" s="77">
        <v>0</v>
      </c>
      <c r="I71" s="77">
        <v>0</v>
      </c>
      <c r="J71" s="77">
        <v>0</v>
      </c>
      <c r="K71" s="77">
        <v>0</v>
      </c>
      <c r="L71" s="77">
        <v>0</v>
      </c>
      <c r="M71" s="77">
        <v>0</v>
      </c>
      <c r="N71" s="77">
        <v>0</v>
      </c>
      <c r="O71" s="77">
        <v>0</v>
      </c>
      <c r="P71" s="77">
        <v>0</v>
      </c>
      <c r="Q71" s="77">
        <v>1550</v>
      </c>
      <c r="R71" s="77">
        <v>1550</v>
      </c>
      <c r="S71" s="77">
        <v>0</v>
      </c>
      <c r="T71" s="77">
        <v>0</v>
      </c>
    </row>
    <row r="72" spans="1:20" ht="22.9" customHeight="1">
      <c r="A72" s="27" t="s">
        <v>780</v>
      </c>
      <c r="B72" s="77">
        <v>2900</v>
      </c>
      <c r="C72" s="77">
        <v>-2766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7">
        <v>0</v>
      </c>
      <c r="K72" s="77">
        <v>0</v>
      </c>
      <c r="L72" s="77">
        <v>0</v>
      </c>
      <c r="M72" s="77">
        <v>0</v>
      </c>
      <c r="N72" s="77">
        <v>0</v>
      </c>
      <c r="O72" s="77">
        <v>0</v>
      </c>
      <c r="P72" s="77">
        <v>-2766</v>
      </c>
      <c r="Q72" s="77">
        <v>134</v>
      </c>
      <c r="R72" s="77">
        <v>134</v>
      </c>
      <c r="S72" s="77">
        <v>0</v>
      </c>
      <c r="T72" s="77">
        <v>0</v>
      </c>
    </row>
    <row r="73" spans="1:20" ht="22.9" customHeight="1">
      <c r="A73" s="27" t="s">
        <v>110</v>
      </c>
      <c r="B73" s="77">
        <v>155</v>
      </c>
      <c r="C73" s="77">
        <v>6845</v>
      </c>
      <c r="D73" s="77">
        <v>0</v>
      </c>
      <c r="E73" s="77">
        <v>10000</v>
      </c>
      <c r="F73" s="77">
        <v>0</v>
      </c>
      <c r="G73" s="77">
        <v>0</v>
      </c>
      <c r="H73" s="77">
        <v>0</v>
      </c>
      <c r="I73" s="77">
        <v>0</v>
      </c>
      <c r="J73" s="77">
        <v>0</v>
      </c>
      <c r="K73" s="77">
        <v>0</v>
      </c>
      <c r="L73" s="77">
        <v>0</v>
      </c>
      <c r="M73" s="77">
        <v>0</v>
      </c>
      <c r="N73" s="77">
        <v>0</v>
      </c>
      <c r="O73" s="77">
        <v>0</v>
      </c>
      <c r="P73" s="77">
        <v>-3155</v>
      </c>
      <c r="Q73" s="77">
        <v>7000</v>
      </c>
      <c r="R73" s="77">
        <v>0</v>
      </c>
      <c r="S73" s="77">
        <v>7000</v>
      </c>
      <c r="T73" s="77">
        <v>7000</v>
      </c>
    </row>
    <row r="74" spans="1:20" ht="22.9" customHeight="1">
      <c r="A74" s="27" t="s">
        <v>241</v>
      </c>
      <c r="B74" s="77">
        <v>1805</v>
      </c>
      <c r="C74" s="77">
        <v>546</v>
      </c>
      <c r="D74" s="77">
        <v>0</v>
      </c>
      <c r="E74" s="77">
        <v>4145</v>
      </c>
      <c r="F74" s="77">
        <v>433</v>
      </c>
      <c r="G74" s="77">
        <v>347</v>
      </c>
      <c r="H74" s="77">
        <v>0</v>
      </c>
      <c r="I74" s="77">
        <v>0</v>
      </c>
      <c r="J74" s="77">
        <v>0</v>
      </c>
      <c r="K74" s="77">
        <v>0</v>
      </c>
      <c r="L74" s="77">
        <v>0</v>
      </c>
      <c r="M74" s="77">
        <v>0</v>
      </c>
      <c r="N74" s="77">
        <v>1000</v>
      </c>
      <c r="O74" s="77">
        <v>-267</v>
      </c>
      <c r="P74" s="77">
        <v>-5112</v>
      </c>
      <c r="Q74" s="77">
        <v>2351</v>
      </c>
      <c r="R74" s="77">
        <v>2351</v>
      </c>
      <c r="S74" s="77">
        <v>0</v>
      </c>
      <c r="T74" s="77">
        <v>0</v>
      </c>
    </row>
    <row r="75" spans="1:20" ht="22.9" customHeight="1">
      <c r="A75" s="27" t="s">
        <v>111</v>
      </c>
      <c r="B75" s="77">
        <v>323</v>
      </c>
      <c r="C75" s="77">
        <v>99</v>
      </c>
      <c r="D75" s="77">
        <v>0</v>
      </c>
      <c r="E75" s="77">
        <v>99</v>
      </c>
      <c r="F75" s="77">
        <v>0</v>
      </c>
      <c r="G75" s="77">
        <v>0</v>
      </c>
      <c r="H75" s="77">
        <v>0</v>
      </c>
      <c r="I75" s="77">
        <v>0</v>
      </c>
      <c r="J75" s="77">
        <v>0</v>
      </c>
      <c r="K75" s="77">
        <v>0</v>
      </c>
      <c r="L75" s="77">
        <v>0</v>
      </c>
      <c r="M75" s="77">
        <v>0</v>
      </c>
      <c r="N75" s="77">
        <v>0</v>
      </c>
      <c r="O75" s="77">
        <v>0</v>
      </c>
      <c r="P75" s="77">
        <v>0</v>
      </c>
      <c r="Q75" s="77">
        <v>422</v>
      </c>
      <c r="R75" s="77">
        <v>422</v>
      </c>
      <c r="S75" s="77">
        <v>0</v>
      </c>
      <c r="T75" s="77">
        <v>0</v>
      </c>
    </row>
    <row r="76" spans="1:20" ht="22.9" customHeight="1">
      <c r="A76" s="27" t="s">
        <v>112</v>
      </c>
      <c r="B76" s="77">
        <v>173</v>
      </c>
      <c r="C76" s="77">
        <v>-99</v>
      </c>
      <c r="D76" s="77">
        <v>0</v>
      </c>
      <c r="E76" s="77">
        <v>0</v>
      </c>
      <c r="F76" s="77">
        <v>172</v>
      </c>
      <c r="G76" s="77">
        <v>148</v>
      </c>
      <c r="H76" s="77">
        <v>0</v>
      </c>
      <c r="I76" s="77">
        <v>0</v>
      </c>
      <c r="J76" s="77">
        <v>0</v>
      </c>
      <c r="K76" s="77">
        <v>0</v>
      </c>
      <c r="L76" s="77">
        <v>0</v>
      </c>
      <c r="M76" s="77">
        <v>0</v>
      </c>
      <c r="N76" s="77">
        <v>0</v>
      </c>
      <c r="O76" s="77">
        <v>-108</v>
      </c>
      <c r="P76" s="77">
        <v>-311</v>
      </c>
      <c r="Q76" s="77">
        <v>74</v>
      </c>
      <c r="R76" s="77">
        <v>74</v>
      </c>
      <c r="S76" s="77">
        <v>0</v>
      </c>
      <c r="T76" s="77">
        <v>0</v>
      </c>
    </row>
    <row r="77" spans="1:20" ht="22.9" customHeight="1">
      <c r="A77" s="27" t="s">
        <v>113</v>
      </c>
      <c r="B77" s="77">
        <v>0</v>
      </c>
      <c r="C77" s="77">
        <v>0</v>
      </c>
      <c r="D77" s="77">
        <v>0</v>
      </c>
      <c r="E77" s="77">
        <v>0</v>
      </c>
      <c r="F77" s="77">
        <v>0</v>
      </c>
      <c r="G77" s="77">
        <v>0</v>
      </c>
      <c r="H77" s="77">
        <v>0</v>
      </c>
      <c r="I77" s="77">
        <v>0</v>
      </c>
      <c r="J77" s="77">
        <v>0</v>
      </c>
      <c r="K77" s="77">
        <v>0</v>
      </c>
      <c r="L77" s="77">
        <v>0</v>
      </c>
      <c r="M77" s="77">
        <v>0</v>
      </c>
      <c r="N77" s="77">
        <v>0</v>
      </c>
      <c r="O77" s="77">
        <v>0</v>
      </c>
      <c r="P77" s="77">
        <v>0</v>
      </c>
      <c r="Q77" s="77">
        <v>0</v>
      </c>
      <c r="R77" s="77">
        <v>0</v>
      </c>
      <c r="S77" s="77">
        <v>0</v>
      </c>
      <c r="T77" s="77">
        <v>0</v>
      </c>
    </row>
    <row r="78" spans="1:20" ht="22.9" customHeight="1">
      <c r="A78" s="27" t="s">
        <v>114</v>
      </c>
      <c r="B78" s="77">
        <v>760</v>
      </c>
      <c r="C78" s="77">
        <v>278</v>
      </c>
      <c r="D78" s="77">
        <v>0</v>
      </c>
      <c r="E78" s="77">
        <v>0</v>
      </c>
      <c r="F78" s="77">
        <v>231</v>
      </c>
      <c r="G78" s="77">
        <v>31</v>
      </c>
      <c r="H78" s="77">
        <v>0</v>
      </c>
      <c r="I78" s="77">
        <v>0</v>
      </c>
      <c r="J78" s="77">
        <v>0</v>
      </c>
      <c r="K78" s="77">
        <v>0</v>
      </c>
      <c r="L78" s="77">
        <v>0</v>
      </c>
      <c r="M78" s="77">
        <v>0</v>
      </c>
      <c r="N78" s="77">
        <v>850</v>
      </c>
      <c r="O78" s="77">
        <v>-33</v>
      </c>
      <c r="P78" s="77">
        <v>-801</v>
      </c>
      <c r="Q78" s="77">
        <v>1038</v>
      </c>
      <c r="R78" s="77">
        <v>1038</v>
      </c>
      <c r="S78" s="77">
        <v>0</v>
      </c>
      <c r="T78" s="77">
        <v>0</v>
      </c>
    </row>
    <row r="79" spans="1:20" ht="22.9" customHeight="1">
      <c r="A79" s="27" t="s">
        <v>115</v>
      </c>
      <c r="B79" s="77">
        <v>7</v>
      </c>
      <c r="C79" s="77">
        <v>73</v>
      </c>
      <c r="D79" s="77">
        <v>0</v>
      </c>
      <c r="E79" s="77">
        <v>36</v>
      </c>
      <c r="F79" s="77">
        <v>0</v>
      </c>
      <c r="G79" s="77">
        <v>7</v>
      </c>
      <c r="H79" s="77">
        <v>0</v>
      </c>
      <c r="I79" s="77">
        <v>0</v>
      </c>
      <c r="J79" s="77">
        <v>0</v>
      </c>
      <c r="K79" s="77">
        <v>0</v>
      </c>
      <c r="L79" s="77">
        <v>0</v>
      </c>
      <c r="M79" s="77">
        <v>0</v>
      </c>
      <c r="N79" s="77">
        <v>130</v>
      </c>
      <c r="O79" s="77">
        <v>-100</v>
      </c>
      <c r="P79" s="77">
        <v>0</v>
      </c>
      <c r="Q79" s="77">
        <v>80</v>
      </c>
      <c r="R79" s="77">
        <v>80</v>
      </c>
      <c r="S79" s="77">
        <v>0</v>
      </c>
      <c r="T79" s="77">
        <v>0</v>
      </c>
    </row>
    <row r="80" spans="1:20" ht="22.9" customHeight="1">
      <c r="A80" s="27" t="s">
        <v>116</v>
      </c>
      <c r="B80" s="77">
        <v>0</v>
      </c>
      <c r="C80" s="77">
        <v>0</v>
      </c>
      <c r="D80" s="77">
        <v>0</v>
      </c>
      <c r="E80" s="77">
        <v>0</v>
      </c>
      <c r="F80" s="77">
        <v>0</v>
      </c>
      <c r="G80" s="77">
        <v>0</v>
      </c>
      <c r="H80" s="77">
        <v>0</v>
      </c>
      <c r="I80" s="77">
        <v>0</v>
      </c>
      <c r="J80" s="77">
        <v>0</v>
      </c>
      <c r="K80" s="77">
        <v>0</v>
      </c>
      <c r="L80" s="77">
        <v>0</v>
      </c>
      <c r="M80" s="77">
        <v>0</v>
      </c>
      <c r="N80" s="77">
        <v>0</v>
      </c>
      <c r="O80" s="77">
        <v>0</v>
      </c>
      <c r="P80" s="77">
        <v>0</v>
      </c>
      <c r="Q80" s="77">
        <v>0</v>
      </c>
      <c r="R80" s="77">
        <v>0</v>
      </c>
      <c r="S80" s="77">
        <v>0</v>
      </c>
      <c r="T80" s="77">
        <v>0</v>
      </c>
    </row>
    <row r="81" spans="1:20" ht="22.9" customHeight="1">
      <c r="A81" s="27" t="s">
        <v>117</v>
      </c>
      <c r="B81" s="77">
        <v>542</v>
      </c>
      <c r="C81" s="77">
        <v>195</v>
      </c>
      <c r="D81" s="77">
        <v>0</v>
      </c>
      <c r="E81" s="77">
        <v>10</v>
      </c>
      <c r="F81" s="77">
        <v>30</v>
      </c>
      <c r="G81" s="77">
        <v>161</v>
      </c>
      <c r="H81" s="77">
        <v>0</v>
      </c>
      <c r="I81" s="77">
        <v>0</v>
      </c>
      <c r="J81" s="77">
        <v>0</v>
      </c>
      <c r="K81" s="77">
        <v>0</v>
      </c>
      <c r="L81" s="77">
        <v>0</v>
      </c>
      <c r="M81" s="77">
        <v>0</v>
      </c>
      <c r="N81" s="77">
        <v>20</v>
      </c>
      <c r="O81" s="77">
        <v>-26</v>
      </c>
      <c r="P81" s="77">
        <v>0</v>
      </c>
      <c r="Q81" s="77">
        <v>737</v>
      </c>
      <c r="R81" s="77">
        <v>737</v>
      </c>
      <c r="S81" s="77">
        <v>0</v>
      </c>
      <c r="T81" s="77">
        <v>0</v>
      </c>
    </row>
    <row r="82" spans="1:20" ht="22.9" customHeight="1">
      <c r="A82" s="27" t="s">
        <v>118</v>
      </c>
      <c r="B82" s="77">
        <v>0</v>
      </c>
      <c r="C82" s="77">
        <v>0</v>
      </c>
      <c r="D82" s="77">
        <v>0</v>
      </c>
      <c r="E82" s="77">
        <v>0</v>
      </c>
      <c r="F82" s="77">
        <v>0</v>
      </c>
      <c r="G82" s="77">
        <v>0</v>
      </c>
      <c r="H82" s="77">
        <v>0</v>
      </c>
      <c r="I82" s="77">
        <v>0</v>
      </c>
      <c r="J82" s="77">
        <v>0</v>
      </c>
      <c r="K82" s="77">
        <v>0</v>
      </c>
      <c r="L82" s="77">
        <v>0</v>
      </c>
      <c r="M82" s="77">
        <v>0</v>
      </c>
      <c r="N82" s="77">
        <v>0</v>
      </c>
      <c r="O82" s="77">
        <v>0</v>
      </c>
      <c r="P82" s="77">
        <v>0</v>
      </c>
      <c r="Q82" s="77">
        <v>0</v>
      </c>
      <c r="R82" s="77">
        <v>0</v>
      </c>
      <c r="S82" s="77">
        <v>0</v>
      </c>
      <c r="T82" s="77">
        <v>0</v>
      </c>
    </row>
    <row r="83" spans="1:20" ht="22.9" customHeight="1">
      <c r="A83" s="27" t="s">
        <v>442</v>
      </c>
      <c r="B83" s="77">
        <v>0</v>
      </c>
      <c r="C83" s="77">
        <v>0</v>
      </c>
      <c r="D83" s="77">
        <v>0</v>
      </c>
      <c r="E83" s="77">
        <v>0</v>
      </c>
      <c r="F83" s="77">
        <v>0</v>
      </c>
      <c r="G83" s="77">
        <v>0</v>
      </c>
      <c r="H83" s="77">
        <v>0</v>
      </c>
      <c r="I83" s="77">
        <v>0</v>
      </c>
      <c r="J83" s="77">
        <v>0</v>
      </c>
      <c r="K83" s="77">
        <v>0</v>
      </c>
      <c r="L83" s="77">
        <v>0</v>
      </c>
      <c r="M83" s="77">
        <v>0</v>
      </c>
      <c r="N83" s="77">
        <v>0</v>
      </c>
      <c r="O83" s="77">
        <v>0</v>
      </c>
      <c r="P83" s="77">
        <v>0</v>
      </c>
      <c r="Q83" s="77">
        <v>0</v>
      </c>
      <c r="R83" s="77">
        <v>0</v>
      </c>
      <c r="S83" s="77">
        <v>0</v>
      </c>
      <c r="T83" s="77">
        <v>0</v>
      </c>
    </row>
    <row r="84" spans="1:20" ht="22.9" customHeight="1">
      <c r="A84" s="27" t="s">
        <v>119</v>
      </c>
      <c r="B84" s="77">
        <v>0</v>
      </c>
      <c r="C84" s="77">
        <v>0</v>
      </c>
      <c r="D84" s="77">
        <v>0</v>
      </c>
      <c r="E84" s="77">
        <v>4000</v>
      </c>
      <c r="F84" s="77">
        <v>0</v>
      </c>
      <c r="G84" s="77">
        <v>0</v>
      </c>
      <c r="H84" s="77">
        <v>0</v>
      </c>
      <c r="I84" s="77">
        <v>0</v>
      </c>
      <c r="J84" s="77">
        <v>0</v>
      </c>
      <c r="K84" s="77">
        <v>0</v>
      </c>
      <c r="L84" s="77">
        <v>0</v>
      </c>
      <c r="M84" s="77">
        <v>0</v>
      </c>
      <c r="N84" s="77">
        <v>0</v>
      </c>
      <c r="O84" s="77">
        <v>0</v>
      </c>
      <c r="P84" s="77">
        <v>-4000</v>
      </c>
      <c r="Q84" s="77">
        <v>0</v>
      </c>
      <c r="R84" s="77">
        <v>0</v>
      </c>
      <c r="S84" s="77">
        <v>0</v>
      </c>
      <c r="T84" s="77">
        <v>0</v>
      </c>
    </row>
    <row r="85" spans="1:20" ht="22.9" customHeight="1">
      <c r="A85" s="27" t="s">
        <v>546</v>
      </c>
      <c r="B85" s="77">
        <v>13710</v>
      </c>
      <c r="C85" s="77">
        <v>-535</v>
      </c>
      <c r="D85" s="77">
        <v>0</v>
      </c>
      <c r="E85" s="77">
        <v>1274</v>
      </c>
      <c r="F85" s="77">
        <v>1100</v>
      </c>
      <c r="G85" s="77">
        <v>4068</v>
      </c>
      <c r="H85" s="77">
        <v>0</v>
      </c>
      <c r="I85" s="77">
        <v>0</v>
      </c>
      <c r="J85" s="77">
        <v>0</v>
      </c>
      <c r="K85" s="77">
        <v>0</v>
      </c>
      <c r="L85" s="77">
        <v>0</v>
      </c>
      <c r="M85" s="77">
        <v>0</v>
      </c>
      <c r="N85" s="77">
        <v>0</v>
      </c>
      <c r="O85" s="77">
        <v>-1090</v>
      </c>
      <c r="P85" s="77">
        <v>-5887</v>
      </c>
      <c r="Q85" s="77">
        <v>13175</v>
      </c>
      <c r="R85" s="77">
        <v>13175</v>
      </c>
      <c r="S85" s="77">
        <v>0</v>
      </c>
      <c r="T85" s="77">
        <v>0</v>
      </c>
    </row>
    <row r="86" spans="1:20" ht="22.9" customHeight="1">
      <c r="A86" s="27" t="s">
        <v>547</v>
      </c>
      <c r="B86" s="77">
        <v>6568</v>
      </c>
      <c r="C86" s="77">
        <v>-1543</v>
      </c>
      <c r="D86" s="77">
        <v>0</v>
      </c>
      <c r="E86" s="77">
        <v>0</v>
      </c>
      <c r="F86" s="77">
        <v>30</v>
      </c>
      <c r="G86" s="77">
        <v>1352</v>
      </c>
      <c r="H86" s="77">
        <v>0</v>
      </c>
      <c r="I86" s="77">
        <v>0</v>
      </c>
      <c r="J86" s="77">
        <v>0</v>
      </c>
      <c r="K86" s="77">
        <v>0</v>
      </c>
      <c r="L86" s="77">
        <v>0</v>
      </c>
      <c r="M86" s="77">
        <v>0</v>
      </c>
      <c r="N86" s="77">
        <v>0</v>
      </c>
      <c r="O86" s="77">
        <v>-20</v>
      </c>
      <c r="P86" s="77">
        <v>-2905</v>
      </c>
      <c r="Q86" s="77">
        <v>5025</v>
      </c>
      <c r="R86" s="77">
        <v>5025</v>
      </c>
      <c r="S86" s="77">
        <v>0</v>
      </c>
      <c r="T86" s="77">
        <v>0</v>
      </c>
    </row>
    <row r="87" spans="1:20" ht="22.9" customHeight="1">
      <c r="A87" s="27" t="s">
        <v>120</v>
      </c>
      <c r="B87" s="77">
        <v>485</v>
      </c>
      <c r="C87" s="77">
        <v>1116</v>
      </c>
      <c r="D87" s="77">
        <v>0</v>
      </c>
      <c r="E87" s="77">
        <v>782</v>
      </c>
      <c r="F87" s="77">
        <v>100</v>
      </c>
      <c r="G87" s="77">
        <v>334</v>
      </c>
      <c r="H87" s="77">
        <v>0</v>
      </c>
      <c r="I87" s="77">
        <v>0</v>
      </c>
      <c r="J87" s="77">
        <v>0</v>
      </c>
      <c r="K87" s="77">
        <v>0</v>
      </c>
      <c r="L87" s="77">
        <v>0</v>
      </c>
      <c r="M87" s="77">
        <v>0</v>
      </c>
      <c r="N87" s="77">
        <v>0</v>
      </c>
      <c r="O87" s="77">
        <v>-100</v>
      </c>
      <c r="P87" s="77">
        <v>0</v>
      </c>
      <c r="Q87" s="77">
        <v>1601</v>
      </c>
      <c r="R87" s="77">
        <v>1601</v>
      </c>
      <c r="S87" s="77">
        <v>0</v>
      </c>
      <c r="T87" s="77">
        <v>0</v>
      </c>
    </row>
    <row r="88" spans="1:20" ht="22.9" customHeight="1">
      <c r="A88" s="27" t="s">
        <v>19</v>
      </c>
      <c r="B88" s="77">
        <v>750</v>
      </c>
      <c r="C88" s="77">
        <v>-263</v>
      </c>
      <c r="D88" s="77">
        <v>0</v>
      </c>
      <c r="E88" s="77">
        <v>0</v>
      </c>
      <c r="F88" s="77">
        <v>0</v>
      </c>
      <c r="G88" s="77">
        <v>750</v>
      </c>
      <c r="H88" s="77">
        <v>0</v>
      </c>
      <c r="I88" s="77">
        <v>0</v>
      </c>
      <c r="J88" s="77">
        <v>0</v>
      </c>
      <c r="K88" s="77">
        <v>0</v>
      </c>
      <c r="L88" s="77">
        <v>0</v>
      </c>
      <c r="M88" s="77">
        <v>0</v>
      </c>
      <c r="N88" s="77">
        <v>0</v>
      </c>
      <c r="O88" s="77">
        <v>0</v>
      </c>
      <c r="P88" s="77">
        <v>-1013</v>
      </c>
      <c r="Q88" s="77">
        <v>487</v>
      </c>
      <c r="R88" s="77">
        <v>487</v>
      </c>
      <c r="S88" s="77">
        <v>0</v>
      </c>
      <c r="T88" s="77">
        <v>0</v>
      </c>
    </row>
    <row r="89" spans="1:20" ht="22.9" customHeight="1">
      <c r="A89" s="27" t="s">
        <v>548</v>
      </c>
      <c r="B89" s="77">
        <v>857</v>
      </c>
      <c r="C89" s="77">
        <v>492</v>
      </c>
      <c r="D89" s="77">
        <v>0</v>
      </c>
      <c r="E89" s="77">
        <v>492</v>
      </c>
      <c r="F89" s="77">
        <v>0</v>
      </c>
      <c r="G89" s="77">
        <v>0</v>
      </c>
      <c r="H89" s="77">
        <v>0</v>
      </c>
      <c r="I89" s="77">
        <v>0</v>
      </c>
      <c r="J89" s="77">
        <v>0</v>
      </c>
      <c r="K89" s="77">
        <v>0</v>
      </c>
      <c r="L89" s="77">
        <v>0</v>
      </c>
      <c r="M89" s="77">
        <v>0</v>
      </c>
      <c r="N89" s="77">
        <v>0</v>
      </c>
      <c r="O89" s="77">
        <v>0</v>
      </c>
      <c r="P89" s="77">
        <v>0</v>
      </c>
      <c r="Q89" s="77">
        <v>1349</v>
      </c>
      <c r="R89" s="77">
        <v>1349</v>
      </c>
      <c r="S89" s="77">
        <v>0</v>
      </c>
      <c r="T89" s="77">
        <v>0</v>
      </c>
    </row>
    <row r="90" spans="1:20" ht="22.9" customHeight="1">
      <c r="A90" s="27" t="s">
        <v>549</v>
      </c>
      <c r="B90" s="77">
        <v>2550</v>
      </c>
      <c r="C90" s="77">
        <v>-9</v>
      </c>
      <c r="D90" s="77">
        <v>0</v>
      </c>
      <c r="E90" s="77">
        <v>0</v>
      </c>
      <c r="F90" s="77">
        <v>0</v>
      </c>
      <c r="G90" s="77">
        <v>257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-266</v>
      </c>
      <c r="Q90" s="77">
        <v>2541</v>
      </c>
      <c r="R90" s="77">
        <v>2541</v>
      </c>
      <c r="S90" s="77">
        <v>0</v>
      </c>
      <c r="T90" s="77">
        <v>0</v>
      </c>
    </row>
    <row r="91" spans="1:20" ht="22.9" customHeight="1">
      <c r="A91" s="27" t="s">
        <v>781</v>
      </c>
      <c r="B91" s="77">
        <v>2500</v>
      </c>
      <c r="C91" s="77">
        <v>-328</v>
      </c>
      <c r="D91" s="77">
        <v>0</v>
      </c>
      <c r="E91" s="77">
        <v>0</v>
      </c>
      <c r="F91" s="77">
        <v>970</v>
      </c>
      <c r="G91" s="77">
        <v>1375</v>
      </c>
      <c r="H91" s="77">
        <v>0</v>
      </c>
      <c r="I91" s="77">
        <v>0</v>
      </c>
      <c r="J91" s="77">
        <v>0</v>
      </c>
      <c r="K91" s="77">
        <v>0</v>
      </c>
      <c r="L91" s="77">
        <v>0</v>
      </c>
      <c r="M91" s="77">
        <v>0</v>
      </c>
      <c r="N91" s="77">
        <v>0</v>
      </c>
      <c r="O91" s="77">
        <v>-970</v>
      </c>
      <c r="P91" s="77">
        <v>-1703</v>
      </c>
      <c r="Q91" s="77">
        <v>2172</v>
      </c>
      <c r="R91" s="77">
        <v>2172</v>
      </c>
      <c r="S91" s="77">
        <v>0</v>
      </c>
      <c r="T91" s="77">
        <v>0</v>
      </c>
    </row>
    <row r="92" spans="1:20" ht="22.9" customHeight="1">
      <c r="A92" s="27" t="s">
        <v>242</v>
      </c>
      <c r="B92" s="77">
        <v>65613</v>
      </c>
      <c r="C92" s="77">
        <v>18158</v>
      </c>
      <c r="D92" s="77">
        <v>0</v>
      </c>
      <c r="E92" s="77">
        <v>18788</v>
      </c>
      <c r="F92" s="77">
        <v>2237</v>
      </c>
      <c r="G92" s="77">
        <v>3412</v>
      </c>
      <c r="H92" s="77">
        <v>0</v>
      </c>
      <c r="I92" s="77">
        <v>0</v>
      </c>
      <c r="J92" s="77">
        <v>0</v>
      </c>
      <c r="K92" s="77">
        <v>0</v>
      </c>
      <c r="L92" s="77">
        <v>0</v>
      </c>
      <c r="M92" s="77">
        <v>0</v>
      </c>
      <c r="N92" s="77">
        <v>0</v>
      </c>
      <c r="O92" s="77">
        <v>-2614</v>
      </c>
      <c r="P92" s="77">
        <v>-3665</v>
      </c>
      <c r="Q92" s="77">
        <v>83771</v>
      </c>
      <c r="R92" s="77">
        <v>79771</v>
      </c>
      <c r="S92" s="77">
        <v>4000</v>
      </c>
      <c r="T92" s="77">
        <v>4000</v>
      </c>
    </row>
    <row r="93" spans="1:20" ht="22.9" customHeight="1">
      <c r="A93" s="27" t="s">
        <v>122</v>
      </c>
      <c r="B93" s="77">
        <v>3595</v>
      </c>
      <c r="C93" s="77">
        <v>-59</v>
      </c>
      <c r="D93" s="77">
        <v>0</v>
      </c>
      <c r="E93" s="77">
        <v>0</v>
      </c>
      <c r="F93" s="77">
        <v>82</v>
      </c>
      <c r="G93" s="77">
        <v>76</v>
      </c>
      <c r="H93" s="77">
        <v>0</v>
      </c>
      <c r="I93" s="77">
        <v>0</v>
      </c>
      <c r="J93" s="77">
        <v>0</v>
      </c>
      <c r="K93" s="77">
        <v>0</v>
      </c>
      <c r="L93" s="77">
        <v>0</v>
      </c>
      <c r="M93" s="77">
        <v>0</v>
      </c>
      <c r="N93" s="77">
        <v>0</v>
      </c>
      <c r="O93" s="77">
        <v>-63</v>
      </c>
      <c r="P93" s="77">
        <v>-154</v>
      </c>
      <c r="Q93" s="77">
        <v>3536</v>
      </c>
      <c r="R93" s="77">
        <v>3536</v>
      </c>
      <c r="S93" s="77">
        <v>0</v>
      </c>
      <c r="T93" s="77">
        <v>0</v>
      </c>
    </row>
    <row r="94" spans="1:20" ht="22.9" customHeight="1">
      <c r="A94" s="27" t="s">
        <v>123</v>
      </c>
      <c r="B94" s="77">
        <v>483</v>
      </c>
      <c r="C94" s="77">
        <v>-33</v>
      </c>
      <c r="D94" s="77">
        <v>0</v>
      </c>
      <c r="E94" s="77">
        <v>0</v>
      </c>
      <c r="F94" s="77">
        <v>0</v>
      </c>
      <c r="G94" s="77">
        <v>0</v>
      </c>
      <c r="H94" s="77">
        <v>0</v>
      </c>
      <c r="I94" s="77">
        <v>0</v>
      </c>
      <c r="J94" s="77">
        <v>0</v>
      </c>
      <c r="K94" s="77">
        <v>0</v>
      </c>
      <c r="L94" s="77">
        <v>0</v>
      </c>
      <c r="M94" s="77">
        <v>0</v>
      </c>
      <c r="N94" s="77">
        <v>0</v>
      </c>
      <c r="O94" s="77">
        <v>0</v>
      </c>
      <c r="P94" s="77">
        <v>-33</v>
      </c>
      <c r="Q94" s="77">
        <v>450</v>
      </c>
      <c r="R94" s="77">
        <v>450</v>
      </c>
      <c r="S94" s="77">
        <v>0</v>
      </c>
      <c r="T94" s="77">
        <v>0</v>
      </c>
    </row>
    <row r="95" spans="1:20" ht="22.9" customHeight="1">
      <c r="A95" s="27" t="s">
        <v>782</v>
      </c>
      <c r="B95" s="77">
        <v>0</v>
      </c>
      <c r="C95" s="77">
        <v>0</v>
      </c>
      <c r="D95" s="77">
        <v>0</v>
      </c>
      <c r="E95" s="77">
        <v>0</v>
      </c>
      <c r="F95" s="77">
        <v>0</v>
      </c>
      <c r="G95" s="77">
        <v>0</v>
      </c>
      <c r="H95" s="77">
        <v>0</v>
      </c>
      <c r="I95" s="77">
        <v>0</v>
      </c>
      <c r="J95" s="77">
        <v>0</v>
      </c>
      <c r="K95" s="77">
        <v>0</v>
      </c>
      <c r="L95" s="77">
        <v>0</v>
      </c>
      <c r="M95" s="77">
        <v>0</v>
      </c>
      <c r="N95" s="77">
        <v>0</v>
      </c>
      <c r="O95" s="77">
        <v>0</v>
      </c>
      <c r="P95" s="77">
        <v>0</v>
      </c>
      <c r="Q95" s="77">
        <v>0</v>
      </c>
      <c r="R95" s="77">
        <v>0</v>
      </c>
      <c r="S95" s="77">
        <v>0</v>
      </c>
      <c r="T95" s="77">
        <v>0</v>
      </c>
    </row>
    <row r="96" spans="1:20" ht="22.9" customHeight="1">
      <c r="A96" s="27" t="s">
        <v>783</v>
      </c>
      <c r="B96" s="77">
        <v>57453</v>
      </c>
      <c r="C96" s="77">
        <v>12163</v>
      </c>
      <c r="D96" s="77">
        <v>0</v>
      </c>
      <c r="E96" s="77">
        <v>12163</v>
      </c>
      <c r="F96" s="77">
        <v>0</v>
      </c>
      <c r="G96" s="77">
        <v>0</v>
      </c>
      <c r="H96" s="77">
        <v>0</v>
      </c>
      <c r="I96" s="77">
        <v>0</v>
      </c>
      <c r="J96" s="77">
        <v>0</v>
      </c>
      <c r="K96" s="77">
        <v>0</v>
      </c>
      <c r="L96" s="77">
        <v>0</v>
      </c>
      <c r="M96" s="77">
        <v>0</v>
      </c>
      <c r="N96" s="77">
        <v>0</v>
      </c>
      <c r="O96" s="77">
        <v>0</v>
      </c>
      <c r="P96" s="77">
        <v>0</v>
      </c>
      <c r="Q96" s="77">
        <v>69616</v>
      </c>
      <c r="R96" s="77">
        <v>69616</v>
      </c>
      <c r="S96" s="77">
        <v>0</v>
      </c>
      <c r="T96" s="77">
        <v>0</v>
      </c>
    </row>
    <row r="97" spans="1:20" ht="22.9" customHeight="1">
      <c r="A97" s="27" t="s">
        <v>125</v>
      </c>
      <c r="B97" s="77">
        <v>568</v>
      </c>
      <c r="C97" s="77">
        <v>-23</v>
      </c>
      <c r="D97" s="77">
        <v>0</v>
      </c>
      <c r="E97" s="77">
        <v>0</v>
      </c>
      <c r="F97" s="77">
        <v>0</v>
      </c>
      <c r="G97" s="77">
        <v>568</v>
      </c>
      <c r="H97" s="77">
        <v>0</v>
      </c>
      <c r="I97" s="77">
        <v>0</v>
      </c>
      <c r="J97" s="77">
        <v>0</v>
      </c>
      <c r="K97" s="77">
        <v>0</v>
      </c>
      <c r="L97" s="77">
        <v>0</v>
      </c>
      <c r="M97" s="77">
        <v>0</v>
      </c>
      <c r="N97" s="77">
        <v>0</v>
      </c>
      <c r="O97" s="77">
        <v>-100</v>
      </c>
      <c r="P97" s="77">
        <v>-491</v>
      </c>
      <c r="Q97" s="77">
        <v>545</v>
      </c>
      <c r="R97" s="77">
        <v>545</v>
      </c>
      <c r="S97" s="77">
        <v>0</v>
      </c>
      <c r="T97" s="77">
        <v>0</v>
      </c>
    </row>
    <row r="98" spans="1:20" ht="22.9" customHeight="1">
      <c r="A98" s="27" t="s">
        <v>126</v>
      </c>
      <c r="B98" s="77">
        <v>161</v>
      </c>
      <c r="C98" s="77">
        <v>-7</v>
      </c>
      <c r="D98" s="77">
        <v>0</v>
      </c>
      <c r="E98" s="77">
        <v>0</v>
      </c>
      <c r="F98" s="77">
        <v>0</v>
      </c>
      <c r="G98" s="77">
        <v>161</v>
      </c>
      <c r="H98" s="77">
        <v>0</v>
      </c>
      <c r="I98" s="77">
        <v>0</v>
      </c>
      <c r="J98" s="77">
        <v>0</v>
      </c>
      <c r="K98" s="77">
        <v>0</v>
      </c>
      <c r="L98" s="77">
        <v>0</v>
      </c>
      <c r="M98" s="77">
        <v>0</v>
      </c>
      <c r="N98" s="77">
        <v>0</v>
      </c>
      <c r="O98" s="77">
        <v>0</v>
      </c>
      <c r="P98" s="77">
        <v>-168</v>
      </c>
      <c r="Q98" s="77">
        <v>154</v>
      </c>
      <c r="R98" s="77">
        <v>154</v>
      </c>
      <c r="S98" s="77">
        <v>0</v>
      </c>
      <c r="T98" s="77">
        <v>0</v>
      </c>
    </row>
    <row r="99" spans="1:20" ht="22.9" customHeight="1">
      <c r="A99" s="27" t="s">
        <v>127</v>
      </c>
      <c r="B99" s="77">
        <v>0</v>
      </c>
      <c r="C99" s="77">
        <v>0</v>
      </c>
      <c r="D99" s="77">
        <v>0</v>
      </c>
      <c r="E99" s="77">
        <v>0</v>
      </c>
      <c r="F99" s="77">
        <v>0</v>
      </c>
      <c r="G99" s="77">
        <v>0</v>
      </c>
      <c r="H99" s="77">
        <v>0</v>
      </c>
      <c r="I99" s="77">
        <v>0</v>
      </c>
      <c r="J99" s="77">
        <v>0</v>
      </c>
      <c r="K99" s="77">
        <v>0</v>
      </c>
      <c r="L99" s="77">
        <v>0</v>
      </c>
      <c r="M99" s="77">
        <v>0</v>
      </c>
      <c r="N99" s="77">
        <v>0</v>
      </c>
      <c r="O99" s="77">
        <v>0</v>
      </c>
      <c r="P99" s="77">
        <v>0</v>
      </c>
      <c r="Q99" s="77">
        <v>0</v>
      </c>
      <c r="R99" s="77">
        <v>0</v>
      </c>
      <c r="S99" s="77">
        <v>0</v>
      </c>
      <c r="T99" s="77">
        <v>0</v>
      </c>
    </row>
    <row r="100" spans="1:20" ht="22.9" customHeight="1">
      <c r="A100" s="27" t="s">
        <v>128</v>
      </c>
      <c r="B100" s="77">
        <v>705</v>
      </c>
      <c r="C100" s="77">
        <v>1428</v>
      </c>
      <c r="D100" s="77">
        <v>0</v>
      </c>
      <c r="E100" s="77">
        <v>873</v>
      </c>
      <c r="F100" s="77">
        <v>0</v>
      </c>
      <c r="G100" s="77">
        <v>555</v>
      </c>
      <c r="H100" s="77">
        <v>0</v>
      </c>
      <c r="I100" s="77">
        <v>0</v>
      </c>
      <c r="J100" s="77">
        <v>0</v>
      </c>
      <c r="K100" s="77">
        <v>0</v>
      </c>
      <c r="L100" s="77">
        <v>0</v>
      </c>
      <c r="M100" s="77">
        <v>0</v>
      </c>
      <c r="N100" s="77">
        <v>0</v>
      </c>
      <c r="O100" s="77">
        <v>0</v>
      </c>
      <c r="P100" s="77">
        <v>0</v>
      </c>
      <c r="Q100" s="77">
        <v>2133</v>
      </c>
      <c r="R100" s="77">
        <v>2133</v>
      </c>
      <c r="S100" s="77">
        <v>0</v>
      </c>
      <c r="T100" s="77">
        <v>0</v>
      </c>
    </row>
    <row r="101" spans="1:20" ht="22.9" customHeight="1">
      <c r="A101" s="27" t="s">
        <v>129</v>
      </c>
      <c r="B101" s="77">
        <v>0</v>
      </c>
      <c r="C101" s="77">
        <v>0</v>
      </c>
      <c r="D101" s="77">
        <v>0</v>
      </c>
      <c r="E101" s="77">
        <v>0</v>
      </c>
      <c r="F101" s="77">
        <v>149</v>
      </c>
      <c r="G101" s="77">
        <v>0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7">
        <v>-149</v>
      </c>
      <c r="P101" s="77">
        <v>0</v>
      </c>
      <c r="Q101" s="77">
        <v>0</v>
      </c>
      <c r="R101" s="77">
        <v>0</v>
      </c>
      <c r="S101" s="77">
        <v>0</v>
      </c>
      <c r="T101" s="77">
        <v>0</v>
      </c>
    </row>
    <row r="102" spans="1:20" ht="22.9" customHeight="1">
      <c r="A102" s="27" t="s">
        <v>130</v>
      </c>
      <c r="B102" s="77">
        <v>1112</v>
      </c>
      <c r="C102" s="77">
        <v>-135</v>
      </c>
      <c r="D102" s="77">
        <v>0</v>
      </c>
      <c r="E102" s="77">
        <v>0</v>
      </c>
      <c r="F102" s="77">
        <v>0</v>
      </c>
      <c r="G102" s="77">
        <v>1112</v>
      </c>
      <c r="H102" s="77">
        <v>0</v>
      </c>
      <c r="I102" s="77">
        <v>0</v>
      </c>
      <c r="J102" s="77">
        <v>0</v>
      </c>
      <c r="K102" s="77">
        <v>0</v>
      </c>
      <c r="L102" s="77">
        <v>0</v>
      </c>
      <c r="M102" s="77">
        <v>0</v>
      </c>
      <c r="N102" s="77">
        <v>0</v>
      </c>
      <c r="O102" s="77">
        <v>-194</v>
      </c>
      <c r="P102" s="77">
        <v>-1053</v>
      </c>
      <c r="Q102" s="77">
        <v>977</v>
      </c>
      <c r="R102" s="77">
        <v>977</v>
      </c>
      <c r="S102" s="77">
        <v>0</v>
      </c>
      <c r="T102" s="77">
        <v>0</v>
      </c>
    </row>
    <row r="103" spans="1:20" ht="22.9" customHeight="1">
      <c r="A103" s="27" t="s">
        <v>131</v>
      </c>
      <c r="B103" s="77">
        <v>171</v>
      </c>
      <c r="C103" s="77">
        <v>49</v>
      </c>
      <c r="D103" s="77">
        <v>0</v>
      </c>
      <c r="E103" s="77">
        <v>49</v>
      </c>
      <c r="F103" s="77">
        <v>0</v>
      </c>
      <c r="G103" s="77">
        <v>0</v>
      </c>
      <c r="H103" s="77">
        <v>0</v>
      </c>
      <c r="I103" s="77">
        <v>0</v>
      </c>
      <c r="J103" s="77">
        <v>0</v>
      </c>
      <c r="K103" s="77">
        <v>0</v>
      </c>
      <c r="L103" s="77">
        <v>0</v>
      </c>
      <c r="M103" s="77">
        <v>0</v>
      </c>
      <c r="N103" s="77">
        <v>0</v>
      </c>
      <c r="O103" s="77">
        <v>0</v>
      </c>
      <c r="P103" s="77">
        <v>0</v>
      </c>
      <c r="Q103" s="77">
        <v>220</v>
      </c>
      <c r="R103" s="77">
        <v>220</v>
      </c>
      <c r="S103" s="77">
        <v>0</v>
      </c>
      <c r="T103" s="77">
        <v>0</v>
      </c>
    </row>
    <row r="104" spans="1:20" ht="22.9" customHeight="1">
      <c r="A104" s="27" t="s">
        <v>784</v>
      </c>
      <c r="B104" s="77">
        <v>0</v>
      </c>
      <c r="C104" s="77">
        <v>0</v>
      </c>
      <c r="D104" s="77">
        <v>0</v>
      </c>
      <c r="E104" s="77">
        <v>0</v>
      </c>
      <c r="F104" s="77">
        <v>0</v>
      </c>
      <c r="G104" s="77">
        <v>0</v>
      </c>
      <c r="H104" s="77">
        <v>0</v>
      </c>
      <c r="I104" s="77">
        <v>0</v>
      </c>
      <c r="J104" s="77">
        <v>0</v>
      </c>
      <c r="K104" s="77">
        <v>0</v>
      </c>
      <c r="L104" s="77">
        <v>0</v>
      </c>
      <c r="M104" s="77">
        <v>0</v>
      </c>
      <c r="N104" s="77">
        <v>0</v>
      </c>
      <c r="O104" s="77">
        <v>0</v>
      </c>
      <c r="P104" s="77">
        <v>0</v>
      </c>
      <c r="Q104" s="77">
        <v>0</v>
      </c>
      <c r="R104" s="77">
        <v>0</v>
      </c>
      <c r="S104" s="77">
        <v>0</v>
      </c>
      <c r="T104" s="77">
        <v>0</v>
      </c>
    </row>
    <row r="105" spans="1:20" ht="22.9" customHeight="1">
      <c r="A105" s="27" t="s">
        <v>267</v>
      </c>
      <c r="B105" s="77">
        <v>0</v>
      </c>
      <c r="C105" s="77">
        <v>0</v>
      </c>
      <c r="D105" s="77">
        <v>0</v>
      </c>
      <c r="E105" s="77">
        <v>0</v>
      </c>
      <c r="F105" s="77">
        <v>0</v>
      </c>
      <c r="G105" s="77">
        <v>0</v>
      </c>
      <c r="H105" s="77">
        <v>0</v>
      </c>
      <c r="I105" s="77">
        <v>0</v>
      </c>
      <c r="J105" s="77">
        <v>0</v>
      </c>
      <c r="K105" s="77">
        <v>0</v>
      </c>
      <c r="L105" s="77">
        <v>0</v>
      </c>
      <c r="M105" s="77">
        <v>0</v>
      </c>
      <c r="N105" s="77">
        <v>0</v>
      </c>
      <c r="O105" s="77">
        <v>0</v>
      </c>
      <c r="P105" s="77">
        <v>0</v>
      </c>
      <c r="Q105" s="77">
        <v>0</v>
      </c>
      <c r="R105" s="77">
        <v>0</v>
      </c>
      <c r="S105" s="77">
        <v>0</v>
      </c>
      <c r="T105" s="77">
        <v>0</v>
      </c>
    </row>
    <row r="106" spans="1:20" ht="22.9" customHeight="1">
      <c r="A106" s="27" t="s">
        <v>785</v>
      </c>
      <c r="B106" s="77">
        <v>0</v>
      </c>
      <c r="C106" s="77">
        <v>0</v>
      </c>
      <c r="D106" s="77">
        <v>0</v>
      </c>
      <c r="E106" s="77">
        <v>0</v>
      </c>
      <c r="F106" s="77">
        <v>0</v>
      </c>
      <c r="G106" s="77">
        <v>0</v>
      </c>
      <c r="H106" s="77">
        <v>0</v>
      </c>
      <c r="I106" s="77">
        <v>0</v>
      </c>
      <c r="J106" s="77">
        <v>0</v>
      </c>
      <c r="K106" s="77">
        <v>0</v>
      </c>
      <c r="L106" s="77">
        <v>0</v>
      </c>
      <c r="M106" s="77">
        <v>0</v>
      </c>
      <c r="N106" s="77">
        <v>0</v>
      </c>
      <c r="O106" s="77">
        <v>0</v>
      </c>
      <c r="P106" s="77">
        <v>0</v>
      </c>
      <c r="Q106" s="77">
        <v>0</v>
      </c>
      <c r="R106" s="77">
        <v>0</v>
      </c>
      <c r="S106" s="77">
        <v>0</v>
      </c>
      <c r="T106" s="77">
        <v>0</v>
      </c>
    </row>
    <row r="107" spans="1:20" ht="22.9" customHeight="1">
      <c r="A107" s="27" t="s">
        <v>786</v>
      </c>
      <c r="B107" s="77">
        <v>0</v>
      </c>
      <c r="C107" s="77">
        <v>0</v>
      </c>
      <c r="D107" s="77">
        <v>0</v>
      </c>
      <c r="E107" s="77">
        <v>0</v>
      </c>
      <c r="F107" s="77">
        <v>0</v>
      </c>
      <c r="G107" s="77">
        <v>0</v>
      </c>
      <c r="H107" s="77">
        <v>0</v>
      </c>
      <c r="I107" s="77">
        <v>0</v>
      </c>
      <c r="J107" s="77">
        <v>0</v>
      </c>
      <c r="K107" s="77">
        <v>0</v>
      </c>
      <c r="L107" s="77">
        <v>0</v>
      </c>
      <c r="M107" s="77">
        <v>0</v>
      </c>
      <c r="N107" s="77">
        <v>0</v>
      </c>
      <c r="O107" s="77">
        <v>0</v>
      </c>
      <c r="P107" s="77">
        <v>0</v>
      </c>
      <c r="Q107" s="77">
        <v>0</v>
      </c>
      <c r="R107" s="77">
        <v>0</v>
      </c>
      <c r="S107" s="77">
        <v>0</v>
      </c>
      <c r="T107" s="77">
        <v>0</v>
      </c>
    </row>
    <row r="108" spans="1:20" ht="22.9" customHeight="1">
      <c r="A108" s="27" t="s">
        <v>787</v>
      </c>
      <c r="B108" s="77">
        <v>250</v>
      </c>
      <c r="C108" s="77">
        <v>0</v>
      </c>
      <c r="D108" s="77">
        <v>0</v>
      </c>
      <c r="E108" s="77">
        <v>0</v>
      </c>
      <c r="F108" s="77">
        <v>0</v>
      </c>
      <c r="G108" s="77">
        <v>0</v>
      </c>
      <c r="H108" s="77">
        <v>0</v>
      </c>
      <c r="I108" s="77">
        <v>0</v>
      </c>
      <c r="J108" s="77">
        <v>0</v>
      </c>
      <c r="K108" s="77">
        <v>0</v>
      </c>
      <c r="L108" s="77">
        <v>0</v>
      </c>
      <c r="M108" s="77">
        <v>0</v>
      </c>
      <c r="N108" s="77">
        <v>0</v>
      </c>
      <c r="O108" s="77">
        <v>0</v>
      </c>
      <c r="P108" s="77">
        <v>0</v>
      </c>
      <c r="Q108" s="77">
        <v>250</v>
      </c>
      <c r="R108" s="77">
        <v>250</v>
      </c>
      <c r="S108" s="77">
        <v>0</v>
      </c>
      <c r="T108" s="77">
        <v>0</v>
      </c>
    </row>
    <row r="109" spans="1:20" ht="22.9" customHeight="1">
      <c r="A109" s="27" t="s">
        <v>443</v>
      </c>
      <c r="B109" s="77">
        <v>0</v>
      </c>
      <c r="C109" s="77">
        <v>1457</v>
      </c>
      <c r="D109" s="77">
        <v>0</v>
      </c>
      <c r="E109" s="77">
        <v>1559</v>
      </c>
      <c r="F109" s="77">
        <v>0</v>
      </c>
      <c r="G109" s="77">
        <v>0</v>
      </c>
      <c r="H109" s="77">
        <v>0</v>
      </c>
      <c r="I109" s="77">
        <v>0</v>
      </c>
      <c r="J109" s="77">
        <v>0</v>
      </c>
      <c r="K109" s="77">
        <v>0</v>
      </c>
      <c r="L109" s="77">
        <v>0</v>
      </c>
      <c r="M109" s="77">
        <v>0</v>
      </c>
      <c r="N109" s="77">
        <v>0</v>
      </c>
      <c r="O109" s="77">
        <v>-102</v>
      </c>
      <c r="P109" s="77">
        <v>0</v>
      </c>
      <c r="Q109" s="77">
        <v>1457</v>
      </c>
      <c r="R109" s="77">
        <v>1457</v>
      </c>
      <c r="S109" s="77">
        <v>0</v>
      </c>
      <c r="T109" s="77">
        <v>0</v>
      </c>
    </row>
    <row r="110" spans="1:20" ht="22.9" customHeight="1">
      <c r="A110" s="27" t="s">
        <v>788</v>
      </c>
      <c r="B110" s="77">
        <v>0</v>
      </c>
      <c r="C110" s="77">
        <v>0</v>
      </c>
      <c r="D110" s="77">
        <v>0</v>
      </c>
      <c r="E110" s="77">
        <v>0</v>
      </c>
      <c r="F110" s="77">
        <v>0</v>
      </c>
      <c r="G110" s="77">
        <v>0</v>
      </c>
      <c r="H110" s="77">
        <v>0</v>
      </c>
      <c r="I110" s="77">
        <v>0</v>
      </c>
      <c r="J110" s="77">
        <v>0</v>
      </c>
      <c r="K110" s="77">
        <v>0</v>
      </c>
      <c r="L110" s="77">
        <v>0</v>
      </c>
      <c r="M110" s="77">
        <v>0</v>
      </c>
      <c r="N110" s="77">
        <v>0</v>
      </c>
      <c r="O110" s="77">
        <v>0</v>
      </c>
      <c r="P110" s="77">
        <v>0</v>
      </c>
      <c r="Q110" s="77">
        <v>0</v>
      </c>
      <c r="R110" s="77">
        <v>0</v>
      </c>
      <c r="S110" s="77">
        <v>0</v>
      </c>
      <c r="T110" s="77">
        <v>0</v>
      </c>
    </row>
    <row r="111" spans="1:20" ht="22.9" customHeight="1">
      <c r="A111" s="27" t="s">
        <v>550</v>
      </c>
      <c r="B111" s="77">
        <v>175</v>
      </c>
      <c r="C111" s="77">
        <v>144</v>
      </c>
      <c r="D111" s="77">
        <v>0</v>
      </c>
      <c r="E111" s="77">
        <v>144</v>
      </c>
      <c r="F111" s="77">
        <v>0</v>
      </c>
      <c r="G111" s="77">
        <v>0</v>
      </c>
      <c r="H111" s="77">
        <v>0</v>
      </c>
      <c r="I111" s="77">
        <v>0</v>
      </c>
      <c r="J111" s="77">
        <v>0</v>
      </c>
      <c r="K111" s="77">
        <v>0</v>
      </c>
      <c r="L111" s="77">
        <v>0</v>
      </c>
      <c r="M111" s="77">
        <v>0</v>
      </c>
      <c r="N111" s="77">
        <v>0</v>
      </c>
      <c r="O111" s="77">
        <v>0</v>
      </c>
      <c r="P111" s="77">
        <v>0</v>
      </c>
      <c r="Q111" s="77">
        <v>319</v>
      </c>
      <c r="R111" s="77">
        <v>319</v>
      </c>
      <c r="S111" s="77">
        <v>0</v>
      </c>
      <c r="T111" s="77">
        <v>0</v>
      </c>
    </row>
    <row r="112" spans="1:20" ht="22.9" customHeight="1">
      <c r="A112" s="27" t="s">
        <v>789</v>
      </c>
      <c r="B112" s="77">
        <v>0</v>
      </c>
      <c r="C112" s="77">
        <v>0</v>
      </c>
      <c r="D112" s="77">
        <v>0</v>
      </c>
      <c r="E112" s="77">
        <v>0</v>
      </c>
      <c r="F112" s="77">
        <v>0</v>
      </c>
      <c r="G112" s="77">
        <v>0</v>
      </c>
      <c r="H112" s="77">
        <v>0</v>
      </c>
      <c r="I112" s="77">
        <v>0</v>
      </c>
      <c r="J112" s="77">
        <v>0</v>
      </c>
      <c r="K112" s="77">
        <v>0</v>
      </c>
      <c r="L112" s="77">
        <v>0</v>
      </c>
      <c r="M112" s="77">
        <v>0</v>
      </c>
      <c r="N112" s="77">
        <v>0</v>
      </c>
      <c r="O112" s="77">
        <v>0</v>
      </c>
      <c r="P112" s="77">
        <v>0</v>
      </c>
      <c r="Q112" s="77">
        <v>0</v>
      </c>
      <c r="R112" s="77">
        <v>0</v>
      </c>
      <c r="S112" s="77">
        <v>0</v>
      </c>
      <c r="T112" s="77">
        <v>0</v>
      </c>
    </row>
    <row r="113" spans="1:20" ht="22.9" customHeight="1">
      <c r="A113" s="27" t="s">
        <v>132</v>
      </c>
      <c r="B113" s="77">
        <v>940</v>
      </c>
      <c r="C113" s="77">
        <v>3174</v>
      </c>
      <c r="D113" s="77">
        <v>0</v>
      </c>
      <c r="E113" s="77">
        <v>4000</v>
      </c>
      <c r="F113" s="77">
        <v>2006</v>
      </c>
      <c r="G113" s="77">
        <v>940</v>
      </c>
      <c r="H113" s="77">
        <v>0</v>
      </c>
      <c r="I113" s="77">
        <v>0</v>
      </c>
      <c r="J113" s="77">
        <v>0</v>
      </c>
      <c r="K113" s="77">
        <v>0</v>
      </c>
      <c r="L113" s="77">
        <v>0</v>
      </c>
      <c r="M113" s="77">
        <v>0</v>
      </c>
      <c r="N113" s="77">
        <v>0</v>
      </c>
      <c r="O113" s="77">
        <v>-2006</v>
      </c>
      <c r="P113" s="77">
        <v>-1766</v>
      </c>
      <c r="Q113" s="77">
        <v>4114</v>
      </c>
      <c r="R113" s="77">
        <v>114</v>
      </c>
      <c r="S113" s="77">
        <v>4000</v>
      </c>
      <c r="T113" s="77">
        <v>4000</v>
      </c>
    </row>
    <row r="114" spans="1:20" ht="22.9" customHeight="1">
      <c r="A114" s="27" t="s">
        <v>551</v>
      </c>
      <c r="B114" s="77">
        <v>54110</v>
      </c>
      <c r="C114" s="77">
        <v>19827</v>
      </c>
      <c r="D114" s="77">
        <v>0</v>
      </c>
      <c r="E114" s="77">
        <v>24564</v>
      </c>
      <c r="F114" s="77">
        <v>15876</v>
      </c>
      <c r="G114" s="77">
        <v>0</v>
      </c>
      <c r="H114" s="77">
        <v>0</v>
      </c>
      <c r="I114" s="77">
        <v>0</v>
      </c>
      <c r="J114" s="77">
        <v>0</v>
      </c>
      <c r="K114" s="77">
        <v>1155</v>
      </c>
      <c r="L114" s="77">
        <v>0</v>
      </c>
      <c r="M114" s="77">
        <v>0</v>
      </c>
      <c r="N114" s="77">
        <v>0</v>
      </c>
      <c r="O114" s="77">
        <v>-13369</v>
      </c>
      <c r="P114" s="77">
        <v>-8399</v>
      </c>
      <c r="Q114" s="77">
        <v>73937</v>
      </c>
      <c r="R114" s="77">
        <v>66937</v>
      </c>
      <c r="S114" s="77">
        <v>7000</v>
      </c>
      <c r="T114" s="77">
        <v>7000</v>
      </c>
    </row>
    <row r="115" spans="1:20" ht="22.9" customHeight="1">
      <c r="A115" s="27" t="s">
        <v>552</v>
      </c>
      <c r="B115" s="77">
        <v>1231</v>
      </c>
      <c r="C115" s="77">
        <v>-350</v>
      </c>
      <c r="D115" s="77">
        <v>0</v>
      </c>
      <c r="E115" s="77">
        <v>0</v>
      </c>
      <c r="F115" s="77">
        <v>0</v>
      </c>
      <c r="G115" s="77">
        <v>0</v>
      </c>
      <c r="H115" s="77">
        <v>0</v>
      </c>
      <c r="I115" s="77">
        <v>0</v>
      </c>
      <c r="J115" s="77">
        <v>0</v>
      </c>
      <c r="K115" s="77">
        <v>0</v>
      </c>
      <c r="L115" s="77">
        <v>0</v>
      </c>
      <c r="M115" s="77">
        <v>0</v>
      </c>
      <c r="N115" s="77">
        <v>0</v>
      </c>
      <c r="O115" s="77">
        <v>0</v>
      </c>
      <c r="P115" s="77">
        <v>-350</v>
      </c>
      <c r="Q115" s="77">
        <v>881</v>
      </c>
      <c r="R115" s="77">
        <v>881</v>
      </c>
      <c r="S115" s="77">
        <v>0</v>
      </c>
      <c r="T115" s="77">
        <v>0</v>
      </c>
    </row>
    <row r="116" spans="1:20" ht="22.9" customHeight="1">
      <c r="A116" s="27" t="s">
        <v>133</v>
      </c>
      <c r="B116" s="77">
        <v>11095</v>
      </c>
      <c r="C116" s="77">
        <v>3365</v>
      </c>
      <c r="D116" s="77">
        <v>0</v>
      </c>
      <c r="E116" s="77">
        <v>400</v>
      </c>
      <c r="F116" s="77">
        <v>3774</v>
      </c>
      <c r="G116" s="77">
        <v>0</v>
      </c>
      <c r="H116" s="77">
        <v>0</v>
      </c>
      <c r="I116" s="77">
        <v>0</v>
      </c>
      <c r="J116" s="77">
        <v>0</v>
      </c>
      <c r="K116" s="77">
        <v>0</v>
      </c>
      <c r="L116" s="77">
        <v>0</v>
      </c>
      <c r="M116" s="77">
        <v>0</v>
      </c>
      <c r="N116" s="77">
        <v>0</v>
      </c>
      <c r="O116" s="77">
        <v>-809</v>
      </c>
      <c r="P116" s="77">
        <v>0</v>
      </c>
      <c r="Q116" s="77">
        <v>14460</v>
      </c>
      <c r="R116" s="77">
        <v>14460</v>
      </c>
      <c r="S116" s="77">
        <v>0</v>
      </c>
      <c r="T116" s="77">
        <v>0</v>
      </c>
    </row>
    <row r="117" spans="1:20" ht="22.9" customHeight="1">
      <c r="A117" s="27" t="s">
        <v>134</v>
      </c>
      <c r="B117" s="77">
        <v>0</v>
      </c>
      <c r="C117" s="77">
        <v>0</v>
      </c>
      <c r="D117" s="77">
        <v>0</v>
      </c>
      <c r="E117" s="77">
        <v>0</v>
      </c>
      <c r="F117" s="77">
        <v>0</v>
      </c>
      <c r="G117" s="77">
        <v>0</v>
      </c>
      <c r="H117" s="77">
        <v>0</v>
      </c>
      <c r="I117" s="77">
        <v>0</v>
      </c>
      <c r="J117" s="77">
        <v>0</v>
      </c>
      <c r="K117" s="77">
        <v>0</v>
      </c>
      <c r="L117" s="77">
        <v>0</v>
      </c>
      <c r="M117" s="77">
        <v>0</v>
      </c>
      <c r="N117" s="77">
        <v>0</v>
      </c>
      <c r="O117" s="77">
        <v>0</v>
      </c>
      <c r="P117" s="77">
        <v>0</v>
      </c>
      <c r="Q117" s="77">
        <v>0</v>
      </c>
      <c r="R117" s="77">
        <v>0</v>
      </c>
      <c r="S117" s="77">
        <v>0</v>
      </c>
      <c r="T117" s="77">
        <v>0</v>
      </c>
    </row>
    <row r="118" spans="1:20" ht="22.9" customHeight="1">
      <c r="A118" s="27" t="s">
        <v>135</v>
      </c>
      <c r="B118" s="77">
        <v>4765</v>
      </c>
      <c r="C118" s="77">
        <v>7410</v>
      </c>
      <c r="D118" s="77">
        <v>0</v>
      </c>
      <c r="E118" s="77">
        <v>13455</v>
      </c>
      <c r="F118" s="77">
        <v>2519</v>
      </c>
      <c r="G118" s="77">
        <v>0</v>
      </c>
      <c r="H118" s="77">
        <v>0</v>
      </c>
      <c r="I118" s="77">
        <v>0</v>
      </c>
      <c r="J118" s="77">
        <v>0</v>
      </c>
      <c r="K118" s="77">
        <v>1155</v>
      </c>
      <c r="L118" s="77">
        <v>0</v>
      </c>
      <c r="M118" s="77">
        <v>0</v>
      </c>
      <c r="N118" s="77">
        <v>0</v>
      </c>
      <c r="O118" s="77">
        <v>-2719</v>
      </c>
      <c r="P118" s="77">
        <v>-7000</v>
      </c>
      <c r="Q118" s="77">
        <v>12175</v>
      </c>
      <c r="R118" s="77">
        <v>12175</v>
      </c>
      <c r="S118" s="77">
        <v>0</v>
      </c>
      <c r="T118" s="77">
        <v>0</v>
      </c>
    </row>
    <row r="119" spans="1:20" ht="22.9" customHeight="1">
      <c r="A119" s="27" t="s">
        <v>136</v>
      </c>
      <c r="B119" s="77">
        <v>0</v>
      </c>
      <c r="C119" s="77">
        <v>84</v>
      </c>
      <c r="D119" s="77">
        <v>0</v>
      </c>
      <c r="E119" s="77">
        <v>84</v>
      </c>
      <c r="F119" s="77">
        <v>0</v>
      </c>
      <c r="G119" s="77">
        <v>0</v>
      </c>
      <c r="H119" s="77">
        <v>0</v>
      </c>
      <c r="I119" s="77">
        <v>0</v>
      </c>
      <c r="J119" s="77">
        <v>0</v>
      </c>
      <c r="K119" s="77">
        <v>0</v>
      </c>
      <c r="L119" s="77">
        <v>0</v>
      </c>
      <c r="M119" s="77">
        <v>0</v>
      </c>
      <c r="N119" s="77">
        <v>0</v>
      </c>
      <c r="O119" s="77">
        <v>0</v>
      </c>
      <c r="P119" s="77">
        <v>0</v>
      </c>
      <c r="Q119" s="77">
        <v>84</v>
      </c>
      <c r="R119" s="77">
        <v>84</v>
      </c>
      <c r="S119" s="77">
        <v>0</v>
      </c>
      <c r="T119" s="77">
        <v>0</v>
      </c>
    </row>
    <row r="120" spans="1:20" ht="22.9" customHeight="1">
      <c r="A120" s="27" t="s">
        <v>268</v>
      </c>
      <c r="B120" s="77">
        <v>608</v>
      </c>
      <c r="C120" s="77">
        <v>229</v>
      </c>
      <c r="D120" s="77">
        <v>0</v>
      </c>
      <c r="E120" s="77">
        <v>409</v>
      </c>
      <c r="F120" s="77">
        <v>0</v>
      </c>
      <c r="G120" s="77">
        <v>0</v>
      </c>
      <c r="H120" s="77">
        <v>0</v>
      </c>
      <c r="I120" s="77">
        <v>0</v>
      </c>
      <c r="J120" s="77">
        <v>0</v>
      </c>
      <c r="K120" s="77">
        <v>0</v>
      </c>
      <c r="L120" s="77">
        <v>0</v>
      </c>
      <c r="M120" s="77">
        <v>0</v>
      </c>
      <c r="N120" s="77">
        <v>0</v>
      </c>
      <c r="O120" s="77">
        <v>-180</v>
      </c>
      <c r="P120" s="77">
        <v>0</v>
      </c>
      <c r="Q120" s="77">
        <v>837</v>
      </c>
      <c r="R120" s="77">
        <v>837</v>
      </c>
      <c r="S120" s="77">
        <v>0</v>
      </c>
      <c r="T120" s="77">
        <v>0</v>
      </c>
    </row>
    <row r="121" spans="1:20" ht="22.9" customHeight="1">
      <c r="A121" s="27" t="s">
        <v>790</v>
      </c>
      <c r="B121" s="77">
        <v>500</v>
      </c>
      <c r="C121" s="77">
        <v>229</v>
      </c>
      <c r="D121" s="77">
        <v>0</v>
      </c>
      <c r="E121" s="77">
        <v>229</v>
      </c>
      <c r="F121" s="77">
        <v>0</v>
      </c>
      <c r="G121" s="77">
        <v>0</v>
      </c>
      <c r="H121" s="77">
        <v>0</v>
      </c>
      <c r="I121" s="77">
        <v>0</v>
      </c>
      <c r="J121" s="77">
        <v>0</v>
      </c>
      <c r="K121" s="77">
        <v>0</v>
      </c>
      <c r="L121" s="77">
        <v>0</v>
      </c>
      <c r="M121" s="77">
        <v>0</v>
      </c>
      <c r="N121" s="77">
        <v>0</v>
      </c>
      <c r="O121" s="77">
        <v>0</v>
      </c>
      <c r="P121" s="77">
        <v>0</v>
      </c>
      <c r="Q121" s="77">
        <v>729</v>
      </c>
      <c r="R121" s="77">
        <v>729</v>
      </c>
      <c r="S121" s="77">
        <v>0</v>
      </c>
      <c r="T121" s="77">
        <v>0</v>
      </c>
    </row>
    <row r="122" spans="1:20" ht="22.9" customHeight="1">
      <c r="A122" s="27" t="s">
        <v>444</v>
      </c>
      <c r="B122" s="77">
        <v>35336</v>
      </c>
      <c r="C122" s="77">
        <v>1847</v>
      </c>
      <c r="D122" s="77">
        <v>0</v>
      </c>
      <c r="E122" s="77">
        <v>1847</v>
      </c>
      <c r="F122" s="77">
        <v>0</v>
      </c>
      <c r="G122" s="77">
        <v>0</v>
      </c>
      <c r="H122" s="77">
        <v>0</v>
      </c>
      <c r="I122" s="77">
        <v>0</v>
      </c>
      <c r="J122" s="77">
        <v>0</v>
      </c>
      <c r="K122" s="77">
        <v>0</v>
      </c>
      <c r="L122" s="77">
        <v>0</v>
      </c>
      <c r="M122" s="77">
        <v>0</v>
      </c>
      <c r="N122" s="77">
        <v>0</v>
      </c>
      <c r="O122" s="77">
        <v>0</v>
      </c>
      <c r="P122" s="77">
        <v>0</v>
      </c>
      <c r="Q122" s="77">
        <v>37183</v>
      </c>
      <c r="R122" s="77">
        <v>37183</v>
      </c>
      <c r="S122" s="77">
        <v>0</v>
      </c>
      <c r="T122" s="77">
        <v>0</v>
      </c>
    </row>
    <row r="123" spans="1:20" ht="22.9" customHeight="1">
      <c r="A123" s="27" t="s">
        <v>445</v>
      </c>
      <c r="B123" s="77">
        <v>0</v>
      </c>
      <c r="C123" s="77">
        <v>0</v>
      </c>
      <c r="D123" s="77">
        <v>0</v>
      </c>
      <c r="E123" s="77">
        <v>0</v>
      </c>
      <c r="F123" s="77">
        <v>0</v>
      </c>
      <c r="G123" s="77">
        <v>0</v>
      </c>
      <c r="H123" s="77">
        <v>0</v>
      </c>
      <c r="I123" s="77">
        <v>0</v>
      </c>
      <c r="J123" s="77">
        <v>0</v>
      </c>
      <c r="K123" s="77">
        <v>0</v>
      </c>
      <c r="L123" s="77">
        <v>0</v>
      </c>
      <c r="M123" s="77">
        <v>0</v>
      </c>
      <c r="N123" s="77">
        <v>0</v>
      </c>
      <c r="O123" s="77">
        <v>0</v>
      </c>
      <c r="P123" s="77">
        <v>0</v>
      </c>
      <c r="Q123" s="77">
        <v>0</v>
      </c>
      <c r="R123" s="77">
        <v>0</v>
      </c>
      <c r="S123" s="77">
        <v>0</v>
      </c>
      <c r="T123" s="77">
        <v>0</v>
      </c>
    </row>
    <row r="124" spans="1:20" ht="22.9" customHeight="1">
      <c r="A124" s="27" t="s">
        <v>446</v>
      </c>
      <c r="B124" s="77">
        <v>0</v>
      </c>
      <c r="C124" s="77">
        <v>0</v>
      </c>
      <c r="D124" s="77">
        <v>0</v>
      </c>
      <c r="E124" s="77">
        <v>0</v>
      </c>
      <c r="F124" s="77">
        <v>0</v>
      </c>
      <c r="G124" s="77">
        <v>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77">
        <v>0</v>
      </c>
      <c r="T124" s="77">
        <v>0</v>
      </c>
    </row>
    <row r="125" spans="1:20" ht="22.9" customHeight="1">
      <c r="A125" s="27" t="s">
        <v>553</v>
      </c>
      <c r="B125" s="77">
        <v>420</v>
      </c>
      <c r="C125" s="77">
        <v>-12</v>
      </c>
      <c r="D125" s="77">
        <v>0</v>
      </c>
      <c r="E125" s="77">
        <v>66</v>
      </c>
      <c r="F125" s="77">
        <v>34</v>
      </c>
      <c r="G125" s="77">
        <v>0</v>
      </c>
      <c r="H125" s="77">
        <v>0</v>
      </c>
      <c r="I125" s="77">
        <v>0</v>
      </c>
      <c r="J125" s="77">
        <v>0</v>
      </c>
      <c r="K125" s="77">
        <v>0</v>
      </c>
      <c r="L125" s="77">
        <v>0</v>
      </c>
      <c r="M125" s="77">
        <v>0</v>
      </c>
      <c r="N125" s="77">
        <v>0</v>
      </c>
      <c r="O125" s="77">
        <v>-112</v>
      </c>
      <c r="P125" s="77">
        <v>0</v>
      </c>
      <c r="Q125" s="77">
        <v>408</v>
      </c>
      <c r="R125" s="77">
        <v>408</v>
      </c>
      <c r="S125" s="77">
        <v>0</v>
      </c>
      <c r="T125" s="77">
        <v>0</v>
      </c>
    </row>
    <row r="126" spans="1:20" ht="22.9" customHeight="1">
      <c r="A126" s="27" t="s">
        <v>554</v>
      </c>
      <c r="B126" s="77">
        <v>155</v>
      </c>
      <c r="C126" s="77">
        <v>-30</v>
      </c>
      <c r="D126" s="77">
        <v>0</v>
      </c>
      <c r="E126" s="77">
        <v>0</v>
      </c>
      <c r="F126" s="77">
        <v>0</v>
      </c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-30</v>
      </c>
      <c r="Q126" s="77">
        <v>125</v>
      </c>
      <c r="R126" s="77">
        <v>125</v>
      </c>
      <c r="S126" s="77">
        <v>0</v>
      </c>
      <c r="T126" s="77">
        <v>0</v>
      </c>
    </row>
    <row r="127" spans="1:20" ht="22.9" customHeight="1">
      <c r="A127" s="27" t="s">
        <v>555</v>
      </c>
      <c r="B127" s="77">
        <v>0</v>
      </c>
      <c r="C127" s="77">
        <v>7055</v>
      </c>
      <c r="D127" s="77">
        <v>0</v>
      </c>
      <c r="E127" s="77">
        <v>8074</v>
      </c>
      <c r="F127" s="77">
        <v>9549</v>
      </c>
      <c r="G127" s="77">
        <v>0</v>
      </c>
      <c r="H127" s="77">
        <v>0</v>
      </c>
      <c r="I127" s="77">
        <v>0</v>
      </c>
      <c r="J127" s="77">
        <v>0</v>
      </c>
      <c r="K127" s="77">
        <v>0</v>
      </c>
      <c r="L127" s="77">
        <v>0</v>
      </c>
      <c r="M127" s="77">
        <v>0</v>
      </c>
      <c r="N127" s="77">
        <v>0</v>
      </c>
      <c r="O127" s="77">
        <v>-9549</v>
      </c>
      <c r="P127" s="77">
        <v>-1019</v>
      </c>
      <c r="Q127" s="77">
        <v>7055</v>
      </c>
      <c r="R127" s="77">
        <v>55</v>
      </c>
      <c r="S127" s="77">
        <v>7000</v>
      </c>
      <c r="T127" s="77">
        <v>7000</v>
      </c>
    </row>
    <row r="128" spans="1:20" ht="22.9" customHeight="1">
      <c r="A128" s="27" t="s">
        <v>243</v>
      </c>
      <c r="B128" s="77">
        <v>4448</v>
      </c>
      <c r="C128" s="77">
        <v>1984</v>
      </c>
      <c r="D128" s="77">
        <v>0</v>
      </c>
      <c r="E128" s="77">
        <v>3949</v>
      </c>
      <c r="F128" s="77">
        <v>7975</v>
      </c>
      <c r="G128" s="77">
        <v>2046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1090</v>
      </c>
      <c r="O128" s="77">
        <v>-8638</v>
      </c>
      <c r="P128" s="77">
        <v>-4438</v>
      </c>
      <c r="Q128" s="77">
        <v>6432</v>
      </c>
      <c r="R128" s="77">
        <v>3432</v>
      </c>
      <c r="S128" s="77">
        <v>3000</v>
      </c>
      <c r="T128" s="77">
        <v>3000</v>
      </c>
    </row>
    <row r="129" spans="1:20" ht="22.9" customHeight="1">
      <c r="A129" s="27" t="s">
        <v>137</v>
      </c>
      <c r="B129" s="77">
        <v>940</v>
      </c>
      <c r="C129" s="77">
        <v>-328</v>
      </c>
      <c r="D129" s="77">
        <v>0</v>
      </c>
      <c r="E129" s="77">
        <v>0</v>
      </c>
      <c r="F129" s="77">
        <v>0</v>
      </c>
      <c r="G129" s="77">
        <v>0</v>
      </c>
      <c r="H129" s="77">
        <v>0</v>
      </c>
      <c r="I129" s="77">
        <v>0</v>
      </c>
      <c r="J129" s="77">
        <v>0</v>
      </c>
      <c r="K129" s="77">
        <v>0</v>
      </c>
      <c r="L129" s="77">
        <v>0</v>
      </c>
      <c r="M129" s="77">
        <v>0</v>
      </c>
      <c r="N129" s="77">
        <v>199</v>
      </c>
      <c r="O129" s="77">
        <v>0</v>
      </c>
      <c r="P129" s="77">
        <v>-527</v>
      </c>
      <c r="Q129" s="77">
        <v>612</v>
      </c>
      <c r="R129" s="77">
        <v>612</v>
      </c>
      <c r="S129" s="77">
        <v>0</v>
      </c>
      <c r="T129" s="77">
        <v>0</v>
      </c>
    </row>
    <row r="130" spans="1:20" ht="22.9" customHeight="1">
      <c r="A130" s="27" t="s">
        <v>138</v>
      </c>
      <c r="B130" s="77">
        <v>50</v>
      </c>
      <c r="C130" s="77">
        <v>182</v>
      </c>
      <c r="D130" s="77">
        <v>0</v>
      </c>
      <c r="E130" s="77">
        <v>0</v>
      </c>
      <c r="F130" s="77">
        <v>0</v>
      </c>
      <c r="G130" s="77">
        <v>0</v>
      </c>
      <c r="H130" s="77">
        <v>0</v>
      </c>
      <c r="I130" s="77">
        <v>0</v>
      </c>
      <c r="J130" s="77">
        <v>0</v>
      </c>
      <c r="K130" s="77">
        <v>0</v>
      </c>
      <c r="L130" s="77">
        <v>0</v>
      </c>
      <c r="M130" s="77">
        <v>0</v>
      </c>
      <c r="N130" s="77">
        <v>233</v>
      </c>
      <c r="O130" s="77">
        <v>0</v>
      </c>
      <c r="P130" s="77">
        <v>-51</v>
      </c>
      <c r="Q130" s="77">
        <v>232</v>
      </c>
      <c r="R130" s="77">
        <v>232</v>
      </c>
      <c r="S130" s="77">
        <v>0</v>
      </c>
      <c r="T130" s="77">
        <v>0</v>
      </c>
    </row>
    <row r="131" spans="1:20" ht="22.9" customHeight="1">
      <c r="A131" s="27" t="s">
        <v>139</v>
      </c>
      <c r="B131" s="77">
        <v>1836</v>
      </c>
      <c r="C131" s="77">
        <v>1789</v>
      </c>
      <c r="D131" s="77">
        <v>0</v>
      </c>
      <c r="E131" s="77">
        <v>3077</v>
      </c>
      <c r="F131" s="77">
        <v>6011</v>
      </c>
      <c r="G131" s="77">
        <v>1537</v>
      </c>
      <c r="H131" s="77">
        <v>0</v>
      </c>
      <c r="I131" s="77">
        <v>0</v>
      </c>
      <c r="J131" s="77">
        <v>0</v>
      </c>
      <c r="K131" s="77">
        <v>0</v>
      </c>
      <c r="L131" s="77">
        <v>0</v>
      </c>
      <c r="M131" s="77">
        <v>0</v>
      </c>
      <c r="N131" s="77">
        <v>563</v>
      </c>
      <c r="O131" s="77">
        <v>-6163</v>
      </c>
      <c r="P131" s="77">
        <v>-3236</v>
      </c>
      <c r="Q131" s="77">
        <v>3625</v>
      </c>
      <c r="R131" s="77">
        <v>625</v>
      </c>
      <c r="S131" s="77">
        <v>3000</v>
      </c>
      <c r="T131" s="77">
        <v>3000</v>
      </c>
    </row>
    <row r="132" spans="1:20" ht="22.9" customHeight="1">
      <c r="A132" s="27" t="s">
        <v>140</v>
      </c>
      <c r="B132" s="77">
        <v>70</v>
      </c>
      <c r="C132" s="77">
        <v>-70</v>
      </c>
      <c r="D132" s="77">
        <v>0</v>
      </c>
      <c r="E132" s="77">
        <v>0</v>
      </c>
      <c r="F132" s="77">
        <v>1420</v>
      </c>
      <c r="G132" s="77">
        <v>0</v>
      </c>
      <c r="H132" s="77">
        <v>0</v>
      </c>
      <c r="I132" s="77">
        <v>0</v>
      </c>
      <c r="J132" s="77">
        <v>0</v>
      </c>
      <c r="K132" s="77">
        <v>0</v>
      </c>
      <c r="L132" s="77">
        <v>0</v>
      </c>
      <c r="M132" s="77">
        <v>0</v>
      </c>
      <c r="N132" s="77">
        <v>0</v>
      </c>
      <c r="O132" s="77">
        <v>-1419</v>
      </c>
      <c r="P132" s="77">
        <v>-71</v>
      </c>
      <c r="Q132" s="77">
        <v>0</v>
      </c>
      <c r="R132" s="77">
        <v>0</v>
      </c>
      <c r="S132" s="77">
        <v>0</v>
      </c>
      <c r="T132" s="77">
        <v>0</v>
      </c>
    </row>
    <row r="133" spans="1:20" ht="22.9" customHeight="1">
      <c r="A133" s="27" t="s">
        <v>141</v>
      </c>
      <c r="B133" s="77">
        <v>0</v>
      </c>
      <c r="C133" s="77">
        <v>0</v>
      </c>
      <c r="D133" s="77">
        <v>0</v>
      </c>
      <c r="E133" s="77">
        <v>0</v>
      </c>
      <c r="F133" s="77">
        <v>0</v>
      </c>
      <c r="G133" s="77">
        <v>0</v>
      </c>
      <c r="H133" s="77">
        <v>0</v>
      </c>
      <c r="I133" s="77">
        <v>0</v>
      </c>
      <c r="J133" s="77">
        <v>0</v>
      </c>
      <c r="K133" s="77">
        <v>0</v>
      </c>
      <c r="L133" s="77">
        <v>0</v>
      </c>
      <c r="M133" s="77">
        <v>0</v>
      </c>
      <c r="N133" s="77">
        <v>0</v>
      </c>
      <c r="O133" s="77">
        <v>0</v>
      </c>
      <c r="P133" s="77">
        <v>0</v>
      </c>
      <c r="Q133" s="77">
        <v>0</v>
      </c>
      <c r="R133" s="77">
        <v>0</v>
      </c>
      <c r="S133" s="77">
        <v>0</v>
      </c>
      <c r="T133" s="77">
        <v>0</v>
      </c>
    </row>
    <row r="134" spans="1:20" ht="22.9" customHeight="1">
      <c r="A134" s="27" t="s">
        <v>791</v>
      </c>
      <c r="B134" s="77">
        <v>0</v>
      </c>
      <c r="C134" s="77">
        <v>0</v>
      </c>
      <c r="D134" s="77">
        <v>0</v>
      </c>
      <c r="E134" s="77">
        <v>0</v>
      </c>
      <c r="F134" s="77">
        <v>0</v>
      </c>
      <c r="G134" s="77">
        <v>0</v>
      </c>
      <c r="H134" s="77">
        <v>0</v>
      </c>
      <c r="I134" s="77">
        <v>0</v>
      </c>
      <c r="J134" s="77">
        <v>0</v>
      </c>
      <c r="K134" s="77">
        <v>0</v>
      </c>
      <c r="L134" s="77">
        <v>0</v>
      </c>
      <c r="M134" s="77">
        <v>0</v>
      </c>
      <c r="N134" s="77">
        <v>0</v>
      </c>
      <c r="O134" s="77">
        <v>0</v>
      </c>
      <c r="P134" s="77">
        <v>0</v>
      </c>
      <c r="Q134" s="77">
        <v>0</v>
      </c>
      <c r="R134" s="77">
        <v>0</v>
      </c>
      <c r="S134" s="77">
        <v>0</v>
      </c>
      <c r="T134" s="77">
        <v>0</v>
      </c>
    </row>
    <row r="135" spans="1:20" ht="22.9" customHeight="1">
      <c r="A135" s="27" t="s">
        <v>792</v>
      </c>
      <c r="B135" s="77">
        <v>0</v>
      </c>
      <c r="C135" s="77">
        <v>0</v>
      </c>
      <c r="D135" s="77">
        <v>0</v>
      </c>
      <c r="E135" s="77">
        <v>0</v>
      </c>
      <c r="F135" s="77">
        <v>0</v>
      </c>
      <c r="G135" s="77">
        <v>0</v>
      </c>
      <c r="H135" s="77">
        <v>0</v>
      </c>
      <c r="I135" s="77">
        <v>0</v>
      </c>
      <c r="J135" s="77">
        <v>0</v>
      </c>
      <c r="K135" s="77">
        <v>0</v>
      </c>
      <c r="L135" s="77">
        <v>0</v>
      </c>
      <c r="M135" s="77">
        <v>0</v>
      </c>
      <c r="N135" s="77">
        <v>0</v>
      </c>
      <c r="O135" s="77">
        <v>0</v>
      </c>
      <c r="P135" s="77">
        <v>0</v>
      </c>
      <c r="Q135" s="77">
        <v>0</v>
      </c>
      <c r="R135" s="77">
        <v>0</v>
      </c>
      <c r="S135" s="77">
        <v>0</v>
      </c>
      <c r="T135" s="77">
        <v>0</v>
      </c>
    </row>
    <row r="136" spans="1:20" ht="22.9" customHeight="1">
      <c r="A136" s="27" t="s">
        <v>143</v>
      </c>
      <c r="B136" s="77">
        <v>0</v>
      </c>
      <c r="C136" s="77">
        <v>0</v>
      </c>
      <c r="D136" s="77">
        <v>0</v>
      </c>
      <c r="E136" s="77">
        <v>0</v>
      </c>
      <c r="F136" s="77">
        <v>0</v>
      </c>
      <c r="G136" s="77">
        <v>0</v>
      </c>
      <c r="H136" s="77">
        <v>0</v>
      </c>
      <c r="I136" s="77">
        <v>0</v>
      </c>
      <c r="J136" s="77">
        <v>0</v>
      </c>
      <c r="K136" s="77">
        <v>0</v>
      </c>
      <c r="L136" s="77">
        <v>0</v>
      </c>
      <c r="M136" s="77">
        <v>0</v>
      </c>
      <c r="N136" s="77">
        <v>0</v>
      </c>
      <c r="O136" s="77">
        <v>0</v>
      </c>
      <c r="P136" s="77">
        <v>0</v>
      </c>
      <c r="Q136" s="77">
        <v>0</v>
      </c>
      <c r="R136" s="77">
        <v>0</v>
      </c>
      <c r="S136" s="77">
        <v>0</v>
      </c>
      <c r="T136" s="77">
        <v>0</v>
      </c>
    </row>
    <row r="137" spans="1:20" ht="22.9" customHeight="1">
      <c r="A137" s="27" t="s">
        <v>793</v>
      </c>
      <c r="B137" s="77">
        <v>0</v>
      </c>
      <c r="C137" s="77">
        <v>0</v>
      </c>
      <c r="D137" s="77">
        <v>0</v>
      </c>
      <c r="E137" s="77">
        <v>0</v>
      </c>
      <c r="F137" s="77">
        <v>0</v>
      </c>
      <c r="G137" s="77">
        <v>0</v>
      </c>
      <c r="H137" s="77">
        <v>0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7">
        <v>0</v>
      </c>
      <c r="P137" s="77">
        <v>0</v>
      </c>
      <c r="Q137" s="77">
        <v>0</v>
      </c>
      <c r="R137" s="77">
        <v>0</v>
      </c>
      <c r="S137" s="77">
        <v>0</v>
      </c>
      <c r="T137" s="77">
        <v>0</v>
      </c>
    </row>
    <row r="138" spans="1:20" ht="22.9" customHeight="1">
      <c r="A138" s="27" t="s">
        <v>144</v>
      </c>
      <c r="B138" s="77">
        <v>80</v>
      </c>
      <c r="C138" s="77">
        <v>-80</v>
      </c>
      <c r="D138" s="77">
        <v>0</v>
      </c>
      <c r="E138" s="77">
        <v>0</v>
      </c>
      <c r="F138" s="77">
        <v>544</v>
      </c>
      <c r="G138" s="77">
        <v>34</v>
      </c>
      <c r="H138" s="77">
        <v>0</v>
      </c>
      <c r="I138" s="77">
        <v>0</v>
      </c>
      <c r="J138" s="77">
        <v>0</v>
      </c>
      <c r="K138" s="77">
        <v>0</v>
      </c>
      <c r="L138" s="77">
        <v>0</v>
      </c>
      <c r="M138" s="77">
        <v>0</v>
      </c>
      <c r="N138" s="77">
        <v>0</v>
      </c>
      <c r="O138" s="77">
        <v>-545</v>
      </c>
      <c r="P138" s="77">
        <v>-113</v>
      </c>
      <c r="Q138" s="77">
        <v>0</v>
      </c>
      <c r="R138" s="77">
        <v>0</v>
      </c>
      <c r="S138" s="77">
        <v>0</v>
      </c>
      <c r="T138" s="77">
        <v>0</v>
      </c>
    </row>
    <row r="139" spans="1:20" ht="22.9" customHeight="1">
      <c r="A139" s="27" t="s">
        <v>145</v>
      </c>
      <c r="B139" s="77">
        <v>975</v>
      </c>
      <c r="C139" s="77">
        <v>893</v>
      </c>
      <c r="D139" s="77">
        <v>0</v>
      </c>
      <c r="E139" s="77">
        <v>872</v>
      </c>
      <c r="F139" s="77">
        <v>0</v>
      </c>
      <c r="G139" s="77">
        <v>0</v>
      </c>
      <c r="H139" s="77">
        <v>0</v>
      </c>
      <c r="I139" s="77">
        <v>0</v>
      </c>
      <c r="J139" s="77">
        <v>0</v>
      </c>
      <c r="K139" s="77">
        <v>0</v>
      </c>
      <c r="L139" s="77">
        <v>22</v>
      </c>
      <c r="M139" s="77">
        <v>0</v>
      </c>
      <c r="N139" s="77">
        <v>0</v>
      </c>
      <c r="O139" s="77">
        <v>-1</v>
      </c>
      <c r="P139" s="77">
        <v>0</v>
      </c>
      <c r="Q139" s="77">
        <v>1868</v>
      </c>
      <c r="R139" s="77">
        <v>1868</v>
      </c>
      <c r="S139" s="77">
        <v>0</v>
      </c>
      <c r="T139" s="77">
        <v>0</v>
      </c>
    </row>
    <row r="140" spans="1:20" ht="22.9" customHeight="1">
      <c r="A140" s="27" t="s">
        <v>146</v>
      </c>
      <c r="B140" s="77">
        <v>22</v>
      </c>
      <c r="C140" s="77">
        <v>-22</v>
      </c>
      <c r="D140" s="77">
        <v>0</v>
      </c>
      <c r="E140" s="77">
        <v>0</v>
      </c>
      <c r="F140" s="77">
        <v>0</v>
      </c>
      <c r="G140" s="77">
        <v>0</v>
      </c>
      <c r="H140" s="77">
        <v>0</v>
      </c>
      <c r="I140" s="77">
        <v>0</v>
      </c>
      <c r="J140" s="77">
        <v>0</v>
      </c>
      <c r="K140" s="77">
        <v>0</v>
      </c>
      <c r="L140" s="77">
        <v>-22</v>
      </c>
      <c r="M140" s="77">
        <v>0</v>
      </c>
      <c r="N140" s="77">
        <v>0</v>
      </c>
      <c r="O140" s="77">
        <v>0</v>
      </c>
      <c r="P140" s="77">
        <v>0</v>
      </c>
      <c r="Q140" s="77">
        <v>0</v>
      </c>
      <c r="R140" s="77">
        <v>0</v>
      </c>
      <c r="S140" s="77">
        <v>0</v>
      </c>
      <c r="T140" s="77">
        <v>0</v>
      </c>
    </row>
    <row r="141" spans="1:20" ht="22.9" customHeight="1">
      <c r="A141" s="27" t="s">
        <v>269</v>
      </c>
      <c r="B141" s="77">
        <v>0</v>
      </c>
      <c r="C141" s="77">
        <v>0</v>
      </c>
      <c r="D141" s="77">
        <v>0</v>
      </c>
      <c r="E141" s="77">
        <v>0</v>
      </c>
      <c r="F141" s="77">
        <v>0</v>
      </c>
      <c r="G141" s="77">
        <v>0</v>
      </c>
      <c r="H141" s="77">
        <v>0</v>
      </c>
      <c r="I141" s="77">
        <v>0</v>
      </c>
      <c r="J141" s="77">
        <v>0</v>
      </c>
      <c r="K141" s="77">
        <v>0</v>
      </c>
      <c r="L141" s="77">
        <v>0</v>
      </c>
      <c r="M141" s="77">
        <v>0</v>
      </c>
      <c r="N141" s="77">
        <v>0</v>
      </c>
      <c r="O141" s="77">
        <v>0</v>
      </c>
      <c r="P141" s="77">
        <v>0</v>
      </c>
      <c r="Q141" s="77">
        <v>0</v>
      </c>
      <c r="R141" s="77">
        <v>0</v>
      </c>
      <c r="S141" s="77">
        <v>0</v>
      </c>
      <c r="T141" s="77">
        <v>0</v>
      </c>
    </row>
    <row r="142" spans="1:20" ht="22.9" customHeight="1">
      <c r="A142" s="27" t="s">
        <v>503</v>
      </c>
      <c r="B142" s="77">
        <v>0</v>
      </c>
      <c r="C142" s="77">
        <v>0</v>
      </c>
      <c r="D142" s="77">
        <v>0</v>
      </c>
      <c r="E142" s="77">
        <v>0</v>
      </c>
      <c r="F142" s="77">
        <v>0</v>
      </c>
      <c r="G142" s="77">
        <v>0</v>
      </c>
      <c r="H142" s="77">
        <v>0</v>
      </c>
      <c r="I142" s="77">
        <v>0</v>
      </c>
      <c r="J142" s="77">
        <v>0</v>
      </c>
      <c r="K142" s="77">
        <v>0</v>
      </c>
      <c r="L142" s="77">
        <v>0</v>
      </c>
      <c r="M142" s="77">
        <v>0</v>
      </c>
      <c r="N142" s="77">
        <v>0</v>
      </c>
      <c r="O142" s="77">
        <v>0</v>
      </c>
      <c r="P142" s="77">
        <v>0</v>
      </c>
      <c r="Q142" s="77">
        <v>0</v>
      </c>
      <c r="R142" s="77">
        <v>0</v>
      </c>
      <c r="S142" s="77">
        <v>0</v>
      </c>
      <c r="T142" s="77">
        <v>0</v>
      </c>
    </row>
    <row r="143" spans="1:20" ht="22.9" customHeight="1">
      <c r="A143" s="27" t="s">
        <v>147</v>
      </c>
      <c r="B143" s="77">
        <v>475</v>
      </c>
      <c r="C143" s="77">
        <v>-380</v>
      </c>
      <c r="D143" s="77">
        <v>0</v>
      </c>
      <c r="E143" s="77">
        <v>0</v>
      </c>
      <c r="F143" s="77">
        <v>0</v>
      </c>
      <c r="G143" s="77">
        <v>475</v>
      </c>
      <c r="H143" s="77">
        <v>0</v>
      </c>
      <c r="I143" s="77">
        <v>0</v>
      </c>
      <c r="J143" s="77">
        <v>0</v>
      </c>
      <c r="K143" s="77">
        <v>0</v>
      </c>
      <c r="L143" s="77">
        <v>0</v>
      </c>
      <c r="M143" s="77">
        <v>0</v>
      </c>
      <c r="N143" s="77">
        <v>95</v>
      </c>
      <c r="O143" s="77">
        <v>-510</v>
      </c>
      <c r="P143" s="77">
        <v>-440</v>
      </c>
      <c r="Q143" s="77">
        <v>95</v>
      </c>
      <c r="R143" s="77">
        <v>95</v>
      </c>
      <c r="S143" s="77">
        <v>0</v>
      </c>
      <c r="T143" s="77">
        <v>0</v>
      </c>
    </row>
    <row r="144" spans="1:20" ht="22.9" customHeight="1">
      <c r="A144" s="27" t="s">
        <v>244</v>
      </c>
      <c r="B144" s="77">
        <v>1221</v>
      </c>
      <c r="C144" s="77">
        <v>6883</v>
      </c>
      <c r="D144" s="77">
        <v>0</v>
      </c>
      <c r="E144" s="77">
        <v>703</v>
      </c>
      <c r="F144" s="77">
        <v>26695</v>
      </c>
      <c r="G144" s="77">
        <v>220</v>
      </c>
      <c r="H144" s="77">
        <v>0</v>
      </c>
      <c r="I144" s="77">
        <v>0</v>
      </c>
      <c r="J144" s="77">
        <v>0</v>
      </c>
      <c r="K144" s="77">
        <v>0</v>
      </c>
      <c r="L144" s="77">
        <v>0</v>
      </c>
      <c r="M144" s="77">
        <v>0</v>
      </c>
      <c r="N144" s="77">
        <v>0</v>
      </c>
      <c r="O144" s="77">
        <v>-20295</v>
      </c>
      <c r="P144" s="77">
        <v>-440</v>
      </c>
      <c r="Q144" s="77">
        <v>8104</v>
      </c>
      <c r="R144" s="77">
        <v>8104</v>
      </c>
      <c r="S144" s="77">
        <v>0</v>
      </c>
      <c r="T144" s="77">
        <v>0</v>
      </c>
    </row>
    <row r="145" spans="1:20" ht="22.9" customHeight="1">
      <c r="A145" s="27" t="s">
        <v>148</v>
      </c>
      <c r="B145" s="77">
        <v>1001</v>
      </c>
      <c r="C145" s="77">
        <v>703</v>
      </c>
      <c r="D145" s="77">
        <v>0</v>
      </c>
      <c r="E145" s="77">
        <v>703</v>
      </c>
      <c r="F145" s="77">
        <v>0</v>
      </c>
      <c r="G145" s="77">
        <v>0</v>
      </c>
      <c r="H145" s="77">
        <v>0</v>
      </c>
      <c r="I145" s="77">
        <v>0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1704</v>
      </c>
      <c r="R145" s="77">
        <v>1704</v>
      </c>
      <c r="S145" s="77">
        <v>0</v>
      </c>
      <c r="T145" s="77">
        <v>0</v>
      </c>
    </row>
    <row r="146" spans="1:20" ht="22.9" customHeight="1">
      <c r="A146" s="27" t="s">
        <v>149</v>
      </c>
      <c r="B146" s="77">
        <v>0</v>
      </c>
      <c r="C146" s="77">
        <v>0</v>
      </c>
      <c r="D146" s="77">
        <v>0</v>
      </c>
      <c r="E146" s="77">
        <v>0</v>
      </c>
      <c r="F146" s="77">
        <v>0</v>
      </c>
      <c r="G146" s="77">
        <v>0</v>
      </c>
      <c r="H146" s="77">
        <v>0</v>
      </c>
      <c r="I146" s="77">
        <v>0</v>
      </c>
      <c r="J146" s="77">
        <v>0</v>
      </c>
      <c r="K146" s="77">
        <v>0</v>
      </c>
      <c r="L146" s="77">
        <v>0</v>
      </c>
      <c r="M146" s="77">
        <v>0</v>
      </c>
      <c r="N146" s="77">
        <v>0</v>
      </c>
      <c r="O146" s="77">
        <v>0</v>
      </c>
      <c r="P146" s="77">
        <v>0</v>
      </c>
      <c r="Q146" s="77">
        <v>0</v>
      </c>
      <c r="R146" s="77">
        <v>0</v>
      </c>
      <c r="S146" s="77">
        <v>0</v>
      </c>
      <c r="T146" s="77">
        <v>0</v>
      </c>
    </row>
    <row r="147" spans="1:20" ht="22.9" customHeight="1">
      <c r="A147" s="27" t="s">
        <v>150</v>
      </c>
      <c r="B147" s="77">
        <v>0</v>
      </c>
      <c r="C147" s="77">
        <v>6400</v>
      </c>
      <c r="D147" s="77">
        <v>0</v>
      </c>
      <c r="E147" s="77">
        <v>0</v>
      </c>
      <c r="F147" s="77">
        <v>25885</v>
      </c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-19485</v>
      </c>
      <c r="P147" s="77">
        <v>0</v>
      </c>
      <c r="Q147" s="77">
        <v>6400</v>
      </c>
      <c r="R147" s="77">
        <v>6400</v>
      </c>
      <c r="S147" s="77">
        <v>0</v>
      </c>
      <c r="T147" s="77">
        <v>0</v>
      </c>
    </row>
    <row r="148" spans="1:20" ht="22.9" customHeight="1">
      <c r="A148" s="27" t="s">
        <v>556</v>
      </c>
      <c r="B148" s="77">
        <v>0</v>
      </c>
      <c r="C148" s="77">
        <v>0</v>
      </c>
      <c r="D148" s="77">
        <v>0</v>
      </c>
      <c r="E148" s="77">
        <v>0</v>
      </c>
      <c r="F148" s="77">
        <v>0</v>
      </c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77">
        <v>0</v>
      </c>
      <c r="T148" s="77">
        <v>0</v>
      </c>
    </row>
    <row r="149" spans="1:20" ht="22.9" customHeight="1">
      <c r="A149" s="27" t="s">
        <v>151</v>
      </c>
      <c r="B149" s="77">
        <v>0</v>
      </c>
      <c r="C149" s="77">
        <v>0</v>
      </c>
      <c r="D149" s="77">
        <v>0</v>
      </c>
      <c r="E149" s="77">
        <v>0</v>
      </c>
      <c r="F149" s="77">
        <v>0</v>
      </c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77">
        <v>0</v>
      </c>
      <c r="T149" s="77">
        <v>0</v>
      </c>
    </row>
    <row r="150" spans="1:20" ht="22.9" customHeight="1">
      <c r="A150" s="27" t="s">
        <v>245</v>
      </c>
      <c r="B150" s="77">
        <v>220</v>
      </c>
      <c r="C150" s="77">
        <v>-220</v>
      </c>
      <c r="D150" s="77">
        <v>0</v>
      </c>
      <c r="E150" s="77">
        <v>0</v>
      </c>
      <c r="F150" s="77">
        <v>810</v>
      </c>
      <c r="G150" s="77">
        <v>220</v>
      </c>
      <c r="H150" s="77">
        <v>0</v>
      </c>
      <c r="I150" s="77">
        <v>0</v>
      </c>
      <c r="J150" s="77">
        <v>0</v>
      </c>
      <c r="K150" s="77">
        <v>0</v>
      </c>
      <c r="L150" s="77">
        <v>0</v>
      </c>
      <c r="M150" s="77">
        <v>0</v>
      </c>
      <c r="N150" s="77">
        <v>0</v>
      </c>
      <c r="O150" s="77">
        <v>-810</v>
      </c>
      <c r="P150" s="77">
        <v>-440</v>
      </c>
      <c r="Q150" s="77">
        <v>0</v>
      </c>
      <c r="R150" s="77">
        <v>0</v>
      </c>
      <c r="S150" s="77">
        <v>0</v>
      </c>
      <c r="T150" s="77">
        <v>0</v>
      </c>
    </row>
    <row r="151" spans="1:20" ht="22.9" customHeight="1">
      <c r="A151" s="27" t="s">
        <v>246</v>
      </c>
      <c r="B151" s="77">
        <v>13103</v>
      </c>
      <c r="C151" s="77">
        <v>15668</v>
      </c>
      <c r="D151" s="77">
        <v>0</v>
      </c>
      <c r="E151" s="77">
        <v>5951</v>
      </c>
      <c r="F151" s="77">
        <v>23075</v>
      </c>
      <c r="G151" s="77">
        <v>6726</v>
      </c>
      <c r="H151" s="77">
        <v>0</v>
      </c>
      <c r="I151" s="77">
        <v>0</v>
      </c>
      <c r="J151" s="77">
        <v>0</v>
      </c>
      <c r="K151" s="77">
        <v>0</v>
      </c>
      <c r="L151" s="77">
        <v>0</v>
      </c>
      <c r="M151" s="77">
        <v>0</v>
      </c>
      <c r="N151" s="77">
        <v>14022</v>
      </c>
      <c r="O151" s="77">
        <v>-29389</v>
      </c>
      <c r="P151" s="77">
        <v>-4717</v>
      </c>
      <c r="Q151" s="77">
        <v>28771</v>
      </c>
      <c r="R151" s="77">
        <v>23771</v>
      </c>
      <c r="S151" s="77">
        <v>5000</v>
      </c>
      <c r="T151" s="77">
        <v>5000</v>
      </c>
    </row>
    <row r="152" spans="1:20" ht="22.9" customHeight="1">
      <c r="A152" s="27" t="s">
        <v>794</v>
      </c>
      <c r="B152" s="77">
        <v>6461</v>
      </c>
      <c r="C152" s="77">
        <v>9904</v>
      </c>
      <c r="D152" s="77">
        <v>0</v>
      </c>
      <c r="E152" s="77">
        <v>1819</v>
      </c>
      <c r="F152" s="77">
        <v>4970</v>
      </c>
      <c r="G152" s="77">
        <v>5106</v>
      </c>
      <c r="H152" s="77">
        <v>0</v>
      </c>
      <c r="I152" s="77">
        <v>0</v>
      </c>
      <c r="J152" s="77">
        <v>0</v>
      </c>
      <c r="K152" s="77">
        <v>0</v>
      </c>
      <c r="L152" s="77">
        <v>0</v>
      </c>
      <c r="M152" s="77">
        <v>0</v>
      </c>
      <c r="N152" s="77">
        <v>8297</v>
      </c>
      <c r="O152" s="77">
        <v>-6273</v>
      </c>
      <c r="P152" s="77">
        <v>-4015</v>
      </c>
      <c r="Q152" s="77">
        <v>16365</v>
      </c>
      <c r="R152" s="77">
        <v>14365</v>
      </c>
      <c r="S152" s="77">
        <v>2000</v>
      </c>
      <c r="T152" s="77">
        <v>2000</v>
      </c>
    </row>
    <row r="153" spans="1:20" ht="22.9" customHeight="1">
      <c r="A153" s="27" t="s">
        <v>557</v>
      </c>
      <c r="B153" s="77">
        <v>1632</v>
      </c>
      <c r="C153" s="77">
        <v>586</v>
      </c>
      <c r="D153" s="77">
        <v>0</v>
      </c>
      <c r="E153" s="77">
        <v>841</v>
      </c>
      <c r="F153" s="77">
        <v>6310</v>
      </c>
      <c r="G153" s="77">
        <v>753</v>
      </c>
      <c r="H153" s="77">
        <v>0</v>
      </c>
      <c r="I153" s="77">
        <v>0</v>
      </c>
      <c r="J153" s="77">
        <v>0</v>
      </c>
      <c r="K153" s="77">
        <v>0</v>
      </c>
      <c r="L153" s="77">
        <v>0</v>
      </c>
      <c r="M153" s="77">
        <v>0</v>
      </c>
      <c r="N153" s="77">
        <v>500</v>
      </c>
      <c r="O153" s="77">
        <v>-7818</v>
      </c>
      <c r="P153" s="77">
        <v>0</v>
      </c>
      <c r="Q153" s="77">
        <v>2218</v>
      </c>
      <c r="R153" s="77">
        <v>2218</v>
      </c>
      <c r="S153" s="77">
        <v>0</v>
      </c>
      <c r="T153" s="77">
        <v>0</v>
      </c>
    </row>
    <row r="154" spans="1:20" ht="22.9" customHeight="1">
      <c r="A154" s="27" t="s">
        <v>153</v>
      </c>
      <c r="B154" s="77">
        <v>4738</v>
      </c>
      <c r="C154" s="77">
        <v>225</v>
      </c>
      <c r="D154" s="77">
        <v>0</v>
      </c>
      <c r="E154" s="77">
        <v>0</v>
      </c>
      <c r="F154" s="77">
        <v>2862</v>
      </c>
      <c r="G154" s="77">
        <v>867</v>
      </c>
      <c r="H154" s="77">
        <v>0</v>
      </c>
      <c r="I154" s="77">
        <v>0</v>
      </c>
      <c r="J154" s="77">
        <v>0</v>
      </c>
      <c r="K154" s="77">
        <v>0</v>
      </c>
      <c r="L154" s="77">
        <v>0</v>
      </c>
      <c r="M154" s="77">
        <v>0</v>
      </c>
      <c r="N154" s="77">
        <v>545</v>
      </c>
      <c r="O154" s="77">
        <v>-3347</v>
      </c>
      <c r="P154" s="77">
        <v>-702</v>
      </c>
      <c r="Q154" s="77">
        <v>4963</v>
      </c>
      <c r="R154" s="77">
        <v>4963</v>
      </c>
      <c r="S154" s="77">
        <v>0</v>
      </c>
      <c r="T154" s="77">
        <v>0</v>
      </c>
    </row>
    <row r="155" spans="1:20" ht="22.9" customHeight="1">
      <c r="A155" s="27" t="s">
        <v>154</v>
      </c>
      <c r="B155" s="77">
        <v>132</v>
      </c>
      <c r="C155" s="77">
        <v>2003</v>
      </c>
      <c r="D155" s="77">
        <v>0</v>
      </c>
      <c r="E155" s="77">
        <v>23</v>
      </c>
      <c r="F155" s="77">
        <v>0</v>
      </c>
      <c r="G155" s="77">
        <v>0</v>
      </c>
      <c r="H155" s="77">
        <v>0</v>
      </c>
      <c r="I155" s="77">
        <v>0</v>
      </c>
      <c r="J155" s="77">
        <v>0</v>
      </c>
      <c r="K155" s="77">
        <v>0</v>
      </c>
      <c r="L155" s="77">
        <v>0</v>
      </c>
      <c r="M155" s="77">
        <v>0</v>
      </c>
      <c r="N155" s="77">
        <v>4180</v>
      </c>
      <c r="O155" s="77">
        <v>-2200</v>
      </c>
      <c r="P155" s="77">
        <v>0</v>
      </c>
      <c r="Q155" s="77">
        <v>2135</v>
      </c>
      <c r="R155" s="77">
        <v>2135</v>
      </c>
      <c r="S155" s="77">
        <v>0</v>
      </c>
      <c r="T155" s="77">
        <v>0</v>
      </c>
    </row>
    <row r="156" spans="1:20" ht="22.9" customHeight="1">
      <c r="A156" s="27" t="s">
        <v>795</v>
      </c>
      <c r="B156" s="77">
        <v>0</v>
      </c>
      <c r="C156" s="77">
        <v>0</v>
      </c>
      <c r="D156" s="77">
        <v>0</v>
      </c>
      <c r="E156" s="77">
        <v>0</v>
      </c>
      <c r="F156" s="77">
        <v>6151</v>
      </c>
      <c r="G156" s="77">
        <v>0</v>
      </c>
      <c r="H156" s="77">
        <v>0</v>
      </c>
      <c r="I156" s="77">
        <v>0</v>
      </c>
      <c r="J156" s="77">
        <v>0</v>
      </c>
      <c r="K156" s="77">
        <v>0</v>
      </c>
      <c r="L156" s="77">
        <v>0</v>
      </c>
      <c r="M156" s="77">
        <v>0</v>
      </c>
      <c r="N156" s="77">
        <v>0</v>
      </c>
      <c r="O156" s="77">
        <v>-6151</v>
      </c>
      <c r="P156" s="77">
        <v>0</v>
      </c>
      <c r="Q156" s="77">
        <v>0</v>
      </c>
      <c r="R156" s="77">
        <v>0</v>
      </c>
      <c r="S156" s="77">
        <v>0</v>
      </c>
      <c r="T156" s="77">
        <v>0</v>
      </c>
    </row>
    <row r="157" spans="1:20" ht="22.9" customHeight="1">
      <c r="A157" s="27" t="s">
        <v>314</v>
      </c>
      <c r="B157" s="77">
        <v>140</v>
      </c>
      <c r="C157" s="77">
        <v>-50</v>
      </c>
      <c r="D157" s="77">
        <v>0</v>
      </c>
      <c r="E157" s="77">
        <v>268</v>
      </c>
      <c r="F157" s="77">
        <v>1010</v>
      </c>
      <c r="G157" s="77">
        <v>0</v>
      </c>
      <c r="H157" s="77">
        <v>0</v>
      </c>
      <c r="I157" s="77">
        <v>0</v>
      </c>
      <c r="J157" s="77">
        <v>0</v>
      </c>
      <c r="K157" s="77">
        <v>0</v>
      </c>
      <c r="L157" s="77">
        <v>0</v>
      </c>
      <c r="M157" s="77">
        <v>0</v>
      </c>
      <c r="N157" s="77">
        <v>0</v>
      </c>
      <c r="O157" s="77">
        <v>-1328</v>
      </c>
      <c r="P157" s="77">
        <v>0</v>
      </c>
      <c r="Q157" s="77">
        <v>90</v>
      </c>
      <c r="R157" s="77">
        <v>90</v>
      </c>
      <c r="S157" s="77">
        <v>0</v>
      </c>
      <c r="T157" s="77">
        <v>0</v>
      </c>
    </row>
    <row r="158" spans="1:20" ht="22.9" customHeight="1">
      <c r="A158" s="27" t="s">
        <v>270</v>
      </c>
      <c r="B158" s="77">
        <v>0</v>
      </c>
      <c r="C158" s="77">
        <v>0</v>
      </c>
      <c r="D158" s="77">
        <v>0</v>
      </c>
      <c r="E158" s="77">
        <v>0</v>
      </c>
      <c r="F158" s="77">
        <v>0</v>
      </c>
      <c r="G158" s="77">
        <v>0</v>
      </c>
      <c r="H158" s="77">
        <v>0</v>
      </c>
      <c r="I158" s="77">
        <v>0</v>
      </c>
      <c r="J158" s="77">
        <v>0</v>
      </c>
      <c r="K158" s="77">
        <v>0</v>
      </c>
      <c r="L158" s="77">
        <v>0</v>
      </c>
      <c r="M158" s="77">
        <v>0</v>
      </c>
      <c r="N158" s="77">
        <v>0</v>
      </c>
      <c r="O158" s="77">
        <v>0</v>
      </c>
      <c r="P158" s="77">
        <v>0</v>
      </c>
      <c r="Q158" s="77">
        <v>0</v>
      </c>
      <c r="R158" s="77">
        <v>0</v>
      </c>
      <c r="S158" s="77">
        <v>0</v>
      </c>
      <c r="T158" s="77">
        <v>0</v>
      </c>
    </row>
    <row r="159" spans="1:20" ht="22.9" customHeight="1">
      <c r="A159" s="27" t="s">
        <v>247</v>
      </c>
      <c r="B159" s="77">
        <v>0</v>
      </c>
      <c r="C159" s="77">
        <v>3000</v>
      </c>
      <c r="D159" s="77">
        <v>0</v>
      </c>
      <c r="E159" s="77">
        <v>3000</v>
      </c>
      <c r="F159" s="77">
        <v>1772</v>
      </c>
      <c r="G159" s="77">
        <v>0</v>
      </c>
      <c r="H159" s="77">
        <v>0</v>
      </c>
      <c r="I159" s="77">
        <v>0</v>
      </c>
      <c r="J159" s="77">
        <v>0</v>
      </c>
      <c r="K159" s="77">
        <v>0</v>
      </c>
      <c r="L159" s="77">
        <v>0</v>
      </c>
      <c r="M159" s="77">
        <v>0</v>
      </c>
      <c r="N159" s="77">
        <v>500</v>
      </c>
      <c r="O159" s="77">
        <v>-2272</v>
      </c>
      <c r="P159" s="77">
        <v>0</v>
      </c>
      <c r="Q159" s="77">
        <v>3000</v>
      </c>
      <c r="R159" s="77">
        <v>0</v>
      </c>
      <c r="S159" s="77">
        <v>3000</v>
      </c>
      <c r="T159" s="77">
        <v>3000</v>
      </c>
    </row>
    <row r="160" spans="1:20" ht="22.9" customHeight="1">
      <c r="A160" s="27" t="s">
        <v>248</v>
      </c>
      <c r="B160" s="77">
        <v>40809</v>
      </c>
      <c r="C160" s="77">
        <v>12941</v>
      </c>
      <c r="D160" s="77">
        <v>0</v>
      </c>
      <c r="E160" s="77">
        <v>11146</v>
      </c>
      <c r="F160" s="77">
        <v>312</v>
      </c>
      <c r="G160" s="77">
        <v>1115</v>
      </c>
      <c r="H160" s="77">
        <v>0</v>
      </c>
      <c r="I160" s="77">
        <v>0</v>
      </c>
      <c r="J160" s="77">
        <v>2700</v>
      </c>
      <c r="K160" s="77">
        <v>0</v>
      </c>
      <c r="L160" s="77">
        <v>0</v>
      </c>
      <c r="M160" s="77">
        <v>0</v>
      </c>
      <c r="N160" s="77">
        <v>0</v>
      </c>
      <c r="O160" s="77">
        <v>-488</v>
      </c>
      <c r="P160" s="77">
        <v>-1844</v>
      </c>
      <c r="Q160" s="77">
        <v>53750</v>
      </c>
      <c r="R160" s="77">
        <v>53750</v>
      </c>
      <c r="S160" s="77">
        <v>0</v>
      </c>
      <c r="T160" s="77">
        <v>0</v>
      </c>
    </row>
    <row r="161" spans="1:20" ht="22.9" customHeight="1">
      <c r="A161" s="27" t="s">
        <v>20</v>
      </c>
      <c r="B161" s="77">
        <v>1593</v>
      </c>
      <c r="C161" s="77">
        <v>2157</v>
      </c>
      <c r="D161" s="77">
        <v>0</v>
      </c>
      <c r="E161" s="77">
        <v>0</v>
      </c>
      <c r="F161" s="77">
        <v>0</v>
      </c>
      <c r="G161" s="77">
        <v>924</v>
      </c>
      <c r="H161" s="77">
        <v>0</v>
      </c>
      <c r="I161" s="77">
        <v>0</v>
      </c>
      <c r="J161" s="77">
        <v>2700</v>
      </c>
      <c r="K161" s="77">
        <v>0</v>
      </c>
      <c r="L161" s="77">
        <v>0</v>
      </c>
      <c r="M161" s="77">
        <v>0</v>
      </c>
      <c r="N161" s="77">
        <v>0</v>
      </c>
      <c r="O161" s="77">
        <v>0</v>
      </c>
      <c r="P161" s="77">
        <v>-1467</v>
      </c>
      <c r="Q161" s="77">
        <v>3750</v>
      </c>
      <c r="R161" s="77">
        <v>3750</v>
      </c>
      <c r="S161" s="77">
        <v>0</v>
      </c>
      <c r="T161" s="77">
        <v>0</v>
      </c>
    </row>
    <row r="162" spans="1:20" ht="22.9" customHeight="1">
      <c r="A162" s="27" t="s">
        <v>156</v>
      </c>
      <c r="B162" s="77">
        <v>0</v>
      </c>
      <c r="C162" s="77">
        <v>0</v>
      </c>
      <c r="D162" s="77">
        <v>0</v>
      </c>
      <c r="E162" s="77">
        <v>0</v>
      </c>
      <c r="F162" s="77">
        <v>0</v>
      </c>
      <c r="G162" s="77">
        <v>0</v>
      </c>
      <c r="H162" s="77">
        <v>0</v>
      </c>
      <c r="I162" s="77">
        <v>0</v>
      </c>
      <c r="J162" s="77">
        <v>0</v>
      </c>
      <c r="K162" s="77">
        <v>0</v>
      </c>
      <c r="L162" s="77">
        <v>0</v>
      </c>
      <c r="M162" s="77">
        <v>0</v>
      </c>
      <c r="N162" s="77">
        <v>0</v>
      </c>
      <c r="O162" s="77">
        <v>0</v>
      </c>
      <c r="P162" s="77">
        <v>0</v>
      </c>
      <c r="Q162" s="77">
        <v>0</v>
      </c>
      <c r="R162" s="77">
        <v>0</v>
      </c>
      <c r="S162" s="77">
        <v>0</v>
      </c>
      <c r="T162" s="77">
        <v>0</v>
      </c>
    </row>
    <row r="163" spans="1:20" ht="22.9" customHeight="1">
      <c r="A163" s="27" t="s">
        <v>157</v>
      </c>
      <c r="B163" s="77">
        <v>0</v>
      </c>
      <c r="C163" s="77">
        <v>0</v>
      </c>
      <c r="D163" s="77">
        <v>0</v>
      </c>
      <c r="E163" s="77">
        <v>0</v>
      </c>
      <c r="F163" s="77">
        <v>300</v>
      </c>
      <c r="G163" s="77">
        <v>0</v>
      </c>
      <c r="H163" s="77">
        <v>0</v>
      </c>
      <c r="I163" s="77">
        <v>0</v>
      </c>
      <c r="J163" s="77">
        <v>0</v>
      </c>
      <c r="K163" s="77">
        <v>0</v>
      </c>
      <c r="L163" s="77">
        <v>0</v>
      </c>
      <c r="M163" s="77">
        <v>0</v>
      </c>
      <c r="N163" s="77">
        <v>0</v>
      </c>
      <c r="O163" s="77">
        <v>-300</v>
      </c>
      <c r="P163" s="77">
        <v>0</v>
      </c>
      <c r="Q163" s="77">
        <v>0</v>
      </c>
      <c r="R163" s="77">
        <v>0</v>
      </c>
      <c r="S163" s="77">
        <v>0</v>
      </c>
      <c r="T163" s="77">
        <v>0</v>
      </c>
    </row>
    <row r="164" spans="1:20" ht="22.9" customHeight="1">
      <c r="A164" s="27" t="s">
        <v>315</v>
      </c>
      <c r="B164" s="77">
        <v>181</v>
      </c>
      <c r="C164" s="77">
        <v>-181</v>
      </c>
      <c r="D164" s="77">
        <v>0</v>
      </c>
      <c r="E164" s="77">
        <v>0</v>
      </c>
      <c r="F164" s="77">
        <v>0</v>
      </c>
      <c r="G164" s="77">
        <v>181</v>
      </c>
      <c r="H164" s="77">
        <v>0</v>
      </c>
      <c r="I164" s="77">
        <v>0</v>
      </c>
      <c r="J164" s="77">
        <v>0</v>
      </c>
      <c r="K164" s="77">
        <v>0</v>
      </c>
      <c r="L164" s="77">
        <v>0</v>
      </c>
      <c r="M164" s="77">
        <v>0</v>
      </c>
      <c r="N164" s="77">
        <v>0</v>
      </c>
      <c r="O164" s="77">
        <v>-176</v>
      </c>
      <c r="P164" s="77">
        <v>-186</v>
      </c>
      <c r="Q164" s="77">
        <v>0</v>
      </c>
      <c r="R164" s="77">
        <v>0</v>
      </c>
      <c r="S164" s="77">
        <v>0</v>
      </c>
      <c r="T164" s="77">
        <v>0</v>
      </c>
    </row>
    <row r="165" spans="1:20" ht="22.9" customHeight="1">
      <c r="A165" s="27" t="s">
        <v>158</v>
      </c>
      <c r="B165" s="77">
        <v>10</v>
      </c>
      <c r="C165" s="77">
        <v>-10</v>
      </c>
      <c r="D165" s="77">
        <v>0</v>
      </c>
      <c r="E165" s="77">
        <v>171</v>
      </c>
      <c r="F165" s="77">
        <v>12</v>
      </c>
      <c r="G165" s="77">
        <v>10</v>
      </c>
      <c r="H165" s="77">
        <v>0</v>
      </c>
      <c r="I165" s="77">
        <v>0</v>
      </c>
      <c r="J165" s="77">
        <v>0</v>
      </c>
      <c r="K165" s="77">
        <v>0</v>
      </c>
      <c r="L165" s="77">
        <v>0</v>
      </c>
      <c r="M165" s="77">
        <v>0</v>
      </c>
      <c r="N165" s="77">
        <v>0</v>
      </c>
      <c r="O165" s="77">
        <v>-12</v>
      </c>
      <c r="P165" s="77">
        <v>-191</v>
      </c>
      <c r="Q165" s="77">
        <v>0</v>
      </c>
      <c r="R165" s="77">
        <v>0</v>
      </c>
      <c r="S165" s="77">
        <v>0</v>
      </c>
      <c r="T165" s="77">
        <v>0</v>
      </c>
    </row>
    <row r="166" spans="1:20" ht="22.9" customHeight="1">
      <c r="A166" s="27" t="s">
        <v>159</v>
      </c>
      <c r="B166" s="77">
        <v>39025</v>
      </c>
      <c r="C166" s="77">
        <v>10975</v>
      </c>
      <c r="D166" s="77">
        <v>0</v>
      </c>
      <c r="E166" s="77">
        <v>10975</v>
      </c>
      <c r="F166" s="77">
        <v>0</v>
      </c>
      <c r="G166" s="77">
        <v>0</v>
      </c>
      <c r="H166" s="77">
        <v>0</v>
      </c>
      <c r="I166" s="77">
        <v>0</v>
      </c>
      <c r="J166" s="77">
        <v>0</v>
      </c>
      <c r="K166" s="77">
        <v>0</v>
      </c>
      <c r="L166" s="77">
        <v>0</v>
      </c>
      <c r="M166" s="77">
        <v>0</v>
      </c>
      <c r="N166" s="77">
        <v>0</v>
      </c>
      <c r="O166" s="77">
        <v>0</v>
      </c>
      <c r="P166" s="77">
        <v>0</v>
      </c>
      <c r="Q166" s="77">
        <v>50000</v>
      </c>
      <c r="R166" s="77">
        <v>50000</v>
      </c>
      <c r="S166" s="77">
        <v>0</v>
      </c>
      <c r="T166" s="77">
        <v>0</v>
      </c>
    </row>
    <row r="167" spans="1:20" ht="22.9" customHeight="1">
      <c r="A167" s="27" t="s">
        <v>796</v>
      </c>
      <c r="B167" s="77">
        <v>0</v>
      </c>
      <c r="C167" s="77">
        <v>0</v>
      </c>
      <c r="D167" s="77">
        <v>0</v>
      </c>
      <c r="E167" s="77">
        <v>0</v>
      </c>
      <c r="F167" s="77">
        <v>0</v>
      </c>
      <c r="G167" s="77">
        <v>0</v>
      </c>
      <c r="H167" s="77">
        <v>0</v>
      </c>
      <c r="I167" s="77">
        <v>0</v>
      </c>
      <c r="J167" s="77">
        <v>0</v>
      </c>
      <c r="K167" s="77">
        <v>0</v>
      </c>
      <c r="L167" s="77">
        <v>0</v>
      </c>
      <c r="M167" s="77">
        <v>0</v>
      </c>
      <c r="N167" s="77">
        <v>0</v>
      </c>
      <c r="O167" s="77">
        <v>0</v>
      </c>
      <c r="P167" s="77">
        <v>0</v>
      </c>
      <c r="Q167" s="77">
        <v>0</v>
      </c>
      <c r="R167" s="77">
        <v>0</v>
      </c>
      <c r="S167" s="77">
        <v>0</v>
      </c>
      <c r="T167" s="77">
        <v>0</v>
      </c>
    </row>
    <row r="168" spans="1:20" ht="22.9" customHeight="1">
      <c r="A168" s="27" t="s">
        <v>797</v>
      </c>
      <c r="B168" s="77">
        <v>2511</v>
      </c>
      <c r="C168" s="77">
        <v>-39</v>
      </c>
      <c r="D168" s="77">
        <v>0</v>
      </c>
      <c r="E168" s="77">
        <v>37</v>
      </c>
      <c r="F168" s="77">
        <v>12033</v>
      </c>
      <c r="G168" s="77">
        <v>0</v>
      </c>
      <c r="H168" s="77">
        <v>0</v>
      </c>
      <c r="I168" s="77">
        <v>0</v>
      </c>
      <c r="J168" s="77">
        <v>0</v>
      </c>
      <c r="K168" s="77">
        <v>0</v>
      </c>
      <c r="L168" s="77">
        <v>0</v>
      </c>
      <c r="M168" s="77">
        <v>0</v>
      </c>
      <c r="N168" s="77">
        <v>0</v>
      </c>
      <c r="O168" s="77">
        <v>-11819</v>
      </c>
      <c r="P168" s="77">
        <v>-290</v>
      </c>
      <c r="Q168" s="77">
        <v>2472</v>
      </c>
      <c r="R168" s="77">
        <v>2472</v>
      </c>
      <c r="S168" s="77">
        <v>0</v>
      </c>
      <c r="T168" s="77">
        <v>0</v>
      </c>
    </row>
    <row r="169" spans="1:20" ht="22.9" customHeight="1">
      <c r="A169" s="27" t="s">
        <v>250</v>
      </c>
      <c r="B169" s="77">
        <v>0</v>
      </c>
      <c r="C169" s="77">
        <v>0</v>
      </c>
      <c r="D169" s="77">
        <v>0</v>
      </c>
      <c r="E169" s="77">
        <v>0</v>
      </c>
      <c r="F169" s="77">
        <v>0</v>
      </c>
      <c r="G169" s="77">
        <v>0</v>
      </c>
      <c r="H169" s="77">
        <v>0</v>
      </c>
      <c r="I169" s="77">
        <v>0</v>
      </c>
      <c r="J169" s="77">
        <v>0</v>
      </c>
      <c r="K169" s="77">
        <v>0</v>
      </c>
      <c r="L169" s="77">
        <v>0</v>
      </c>
      <c r="M169" s="77">
        <v>0</v>
      </c>
      <c r="N169" s="77">
        <v>0</v>
      </c>
      <c r="O169" s="77">
        <v>0</v>
      </c>
      <c r="P169" s="77">
        <v>0</v>
      </c>
      <c r="Q169" s="77">
        <v>0</v>
      </c>
      <c r="R169" s="77">
        <v>0</v>
      </c>
      <c r="S169" s="77">
        <v>0</v>
      </c>
      <c r="T169" s="77">
        <v>0</v>
      </c>
    </row>
    <row r="170" spans="1:20" ht="22.9" customHeight="1">
      <c r="A170" s="27" t="s">
        <v>160</v>
      </c>
      <c r="B170" s="77">
        <v>0</v>
      </c>
      <c r="C170" s="77">
        <v>0</v>
      </c>
      <c r="D170" s="77">
        <v>0</v>
      </c>
      <c r="E170" s="77">
        <v>0</v>
      </c>
      <c r="F170" s="77">
        <v>4093</v>
      </c>
      <c r="G170" s="77">
        <v>0</v>
      </c>
      <c r="H170" s="77">
        <v>0</v>
      </c>
      <c r="I170" s="77">
        <v>0</v>
      </c>
      <c r="J170" s="77">
        <v>0</v>
      </c>
      <c r="K170" s="77">
        <v>0</v>
      </c>
      <c r="L170" s="77">
        <v>0</v>
      </c>
      <c r="M170" s="77">
        <v>0</v>
      </c>
      <c r="N170" s="77">
        <v>0</v>
      </c>
      <c r="O170" s="77">
        <v>-4093</v>
      </c>
      <c r="P170" s="77">
        <v>0</v>
      </c>
      <c r="Q170" s="77">
        <v>0</v>
      </c>
      <c r="R170" s="77">
        <v>0</v>
      </c>
      <c r="S170" s="77">
        <v>0</v>
      </c>
      <c r="T170" s="77">
        <v>0</v>
      </c>
    </row>
    <row r="171" spans="1:20" ht="22.9" customHeight="1">
      <c r="A171" s="27" t="s">
        <v>161</v>
      </c>
      <c r="B171" s="77">
        <v>0</v>
      </c>
      <c r="C171" s="77">
        <v>0</v>
      </c>
      <c r="D171" s="77">
        <v>0</v>
      </c>
      <c r="E171" s="77">
        <v>0</v>
      </c>
      <c r="F171" s="77">
        <v>0</v>
      </c>
      <c r="G171" s="77">
        <v>0</v>
      </c>
      <c r="H171" s="77">
        <v>0</v>
      </c>
      <c r="I171" s="77">
        <v>0</v>
      </c>
      <c r="J171" s="77">
        <v>0</v>
      </c>
      <c r="K171" s="77">
        <v>0</v>
      </c>
      <c r="L171" s="77">
        <v>0</v>
      </c>
      <c r="M171" s="77">
        <v>0</v>
      </c>
      <c r="N171" s="77">
        <v>0</v>
      </c>
      <c r="O171" s="77">
        <v>0</v>
      </c>
      <c r="P171" s="77">
        <v>0</v>
      </c>
      <c r="Q171" s="77">
        <v>0</v>
      </c>
      <c r="R171" s="77">
        <v>0</v>
      </c>
      <c r="S171" s="77">
        <v>0</v>
      </c>
      <c r="T171" s="77">
        <v>0</v>
      </c>
    </row>
    <row r="172" spans="1:20" ht="22.9" customHeight="1">
      <c r="A172" s="27" t="s">
        <v>251</v>
      </c>
      <c r="B172" s="77">
        <v>55</v>
      </c>
      <c r="C172" s="77">
        <v>-55</v>
      </c>
      <c r="D172" s="77">
        <v>0</v>
      </c>
      <c r="E172" s="77">
        <v>0</v>
      </c>
      <c r="F172" s="77">
        <v>0</v>
      </c>
      <c r="G172" s="77">
        <v>0</v>
      </c>
      <c r="H172" s="77">
        <v>0</v>
      </c>
      <c r="I172" s="77">
        <v>0</v>
      </c>
      <c r="J172" s="77">
        <v>0</v>
      </c>
      <c r="K172" s="77">
        <v>0</v>
      </c>
      <c r="L172" s="77">
        <v>0</v>
      </c>
      <c r="M172" s="77">
        <v>0</v>
      </c>
      <c r="N172" s="77">
        <v>0</v>
      </c>
      <c r="O172" s="77">
        <v>0</v>
      </c>
      <c r="P172" s="77">
        <v>-55</v>
      </c>
      <c r="Q172" s="77">
        <v>0</v>
      </c>
      <c r="R172" s="77">
        <v>0</v>
      </c>
      <c r="S172" s="77">
        <v>0</v>
      </c>
      <c r="T172" s="77">
        <v>0</v>
      </c>
    </row>
    <row r="173" spans="1:20" ht="22.9" customHeight="1">
      <c r="A173" s="27" t="s">
        <v>162</v>
      </c>
      <c r="B173" s="77">
        <v>456</v>
      </c>
      <c r="C173" s="77">
        <v>37</v>
      </c>
      <c r="D173" s="77">
        <v>0</v>
      </c>
      <c r="E173" s="77">
        <v>37</v>
      </c>
      <c r="F173" s="77">
        <v>0</v>
      </c>
      <c r="G173" s="77">
        <v>0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7">
        <v>0</v>
      </c>
      <c r="P173" s="77">
        <v>0</v>
      </c>
      <c r="Q173" s="77">
        <v>493</v>
      </c>
      <c r="R173" s="77">
        <v>493</v>
      </c>
      <c r="S173" s="77">
        <v>0</v>
      </c>
      <c r="T173" s="77">
        <v>0</v>
      </c>
    </row>
    <row r="174" spans="1:20" ht="22.9" customHeight="1">
      <c r="A174" s="27" t="s">
        <v>163</v>
      </c>
      <c r="B174" s="77">
        <v>2000</v>
      </c>
      <c r="C174" s="77">
        <v>-21</v>
      </c>
      <c r="D174" s="77">
        <v>0</v>
      </c>
      <c r="E174" s="77">
        <v>0</v>
      </c>
      <c r="F174" s="77">
        <v>4940</v>
      </c>
      <c r="G174" s="77">
        <v>0</v>
      </c>
      <c r="H174" s="77">
        <v>0</v>
      </c>
      <c r="I174" s="77">
        <v>0</v>
      </c>
      <c r="J174" s="77">
        <v>0</v>
      </c>
      <c r="K174" s="77">
        <v>0</v>
      </c>
      <c r="L174" s="77">
        <v>0</v>
      </c>
      <c r="M174" s="77">
        <v>0</v>
      </c>
      <c r="N174" s="77">
        <v>0</v>
      </c>
      <c r="O174" s="77">
        <v>-4726</v>
      </c>
      <c r="P174" s="77">
        <v>-235</v>
      </c>
      <c r="Q174" s="77">
        <v>1979</v>
      </c>
      <c r="R174" s="77">
        <v>1979</v>
      </c>
      <c r="S174" s="77">
        <v>0</v>
      </c>
      <c r="T174" s="77">
        <v>0</v>
      </c>
    </row>
    <row r="175" spans="1:20" ht="22.9" customHeight="1">
      <c r="A175" s="27" t="s">
        <v>798</v>
      </c>
      <c r="B175" s="77">
        <v>0</v>
      </c>
      <c r="C175" s="77">
        <v>0</v>
      </c>
      <c r="D175" s="77">
        <v>0</v>
      </c>
      <c r="E175" s="77">
        <v>0</v>
      </c>
      <c r="F175" s="77">
        <v>3000</v>
      </c>
      <c r="G175" s="77">
        <v>0</v>
      </c>
      <c r="H175" s="77">
        <v>0</v>
      </c>
      <c r="I175" s="77">
        <v>0</v>
      </c>
      <c r="J175" s="77">
        <v>0</v>
      </c>
      <c r="K175" s="77">
        <v>0</v>
      </c>
      <c r="L175" s="77">
        <v>0</v>
      </c>
      <c r="M175" s="77">
        <v>0</v>
      </c>
      <c r="N175" s="77">
        <v>0</v>
      </c>
      <c r="O175" s="77">
        <v>-3000</v>
      </c>
      <c r="P175" s="77">
        <v>0</v>
      </c>
      <c r="Q175" s="77">
        <v>0</v>
      </c>
      <c r="R175" s="77">
        <v>0</v>
      </c>
      <c r="S175" s="77">
        <v>0</v>
      </c>
      <c r="T175" s="77">
        <v>0</v>
      </c>
    </row>
    <row r="176" spans="1:20" ht="22.9" customHeight="1">
      <c r="A176" s="27" t="s">
        <v>253</v>
      </c>
      <c r="B176" s="77">
        <v>760</v>
      </c>
      <c r="C176" s="77">
        <v>-413</v>
      </c>
      <c r="D176" s="77">
        <v>0</v>
      </c>
      <c r="E176" s="77">
        <v>0</v>
      </c>
      <c r="F176" s="77">
        <v>4909</v>
      </c>
      <c r="G176" s="77">
        <v>368</v>
      </c>
      <c r="H176" s="77">
        <v>0</v>
      </c>
      <c r="I176" s="77">
        <v>0</v>
      </c>
      <c r="J176" s="77">
        <v>0</v>
      </c>
      <c r="K176" s="77">
        <v>0</v>
      </c>
      <c r="L176" s="77">
        <v>0</v>
      </c>
      <c r="M176" s="77">
        <v>0</v>
      </c>
      <c r="N176" s="77">
        <v>0</v>
      </c>
      <c r="O176" s="77">
        <v>-4894</v>
      </c>
      <c r="P176" s="77">
        <v>-796</v>
      </c>
      <c r="Q176" s="77">
        <v>347</v>
      </c>
      <c r="R176" s="77">
        <v>347</v>
      </c>
      <c r="S176" s="77">
        <v>0</v>
      </c>
      <c r="T176" s="77">
        <v>0</v>
      </c>
    </row>
    <row r="177" spans="1:20" ht="22.9" customHeight="1">
      <c r="A177" s="27" t="s">
        <v>164</v>
      </c>
      <c r="B177" s="77">
        <v>755</v>
      </c>
      <c r="C177" s="77">
        <v>-408</v>
      </c>
      <c r="D177" s="77">
        <v>0</v>
      </c>
      <c r="E177" s="77">
        <v>0</v>
      </c>
      <c r="F177" s="77">
        <v>1889</v>
      </c>
      <c r="G177" s="77">
        <v>363</v>
      </c>
      <c r="H177" s="77">
        <v>0</v>
      </c>
      <c r="I177" s="77">
        <v>0</v>
      </c>
      <c r="J177" s="77">
        <v>0</v>
      </c>
      <c r="K177" s="77">
        <v>0</v>
      </c>
      <c r="L177" s="77">
        <v>0</v>
      </c>
      <c r="M177" s="77">
        <v>0</v>
      </c>
      <c r="N177" s="77">
        <v>0</v>
      </c>
      <c r="O177" s="77">
        <v>-1874</v>
      </c>
      <c r="P177" s="77">
        <v>-786</v>
      </c>
      <c r="Q177" s="77">
        <v>347</v>
      </c>
      <c r="R177" s="77">
        <v>347</v>
      </c>
      <c r="S177" s="77">
        <v>0</v>
      </c>
      <c r="T177" s="77">
        <v>0</v>
      </c>
    </row>
    <row r="178" spans="1:20" ht="22.9" customHeight="1">
      <c r="A178" s="27" t="s">
        <v>165</v>
      </c>
      <c r="B178" s="77">
        <v>5</v>
      </c>
      <c r="C178" s="77">
        <v>-5</v>
      </c>
      <c r="D178" s="77">
        <v>0</v>
      </c>
      <c r="E178" s="77">
        <v>0</v>
      </c>
      <c r="F178" s="77">
        <v>3020</v>
      </c>
      <c r="G178" s="77">
        <v>5</v>
      </c>
      <c r="H178" s="77">
        <v>0</v>
      </c>
      <c r="I178" s="77">
        <v>0</v>
      </c>
      <c r="J178" s="77">
        <v>0</v>
      </c>
      <c r="K178" s="77">
        <v>0</v>
      </c>
      <c r="L178" s="77">
        <v>0</v>
      </c>
      <c r="M178" s="77">
        <v>0</v>
      </c>
      <c r="N178" s="77">
        <v>0</v>
      </c>
      <c r="O178" s="77">
        <v>-3020</v>
      </c>
      <c r="P178" s="77">
        <v>-10</v>
      </c>
      <c r="Q178" s="77">
        <v>0</v>
      </c>
      <c r="R178" s="77">
        <v>0</v>
      </c>
      <c r="S178" s="77">
        <v>0</v>
      </c>
      <c r="T178" s="77">
        <v>0</v>
      </c>
    </row>
    <row r="179" spans="1:20" ht="22.9" customHeight="1">
      <c r="A179" s="27" t="s">
        <v>254</v>
      </c>
      <c r="B179" s="77">
        <v>0</v>
      </c>
      <c r="C179" s="77">
        <v>0</v>
      </c>
      <c r="D179" s="77">
        <v>0</v>
      </c>
      <c r="E179" s="77">
        <v>0</v>
      </c>
      <c r="F179" s="77">
        <v>0</v>
      </c>
      <c r="G179" s="77">
        <v>0</v>
      </c>
      <c r="H179" s="77">
        <v>0</v>
      </c>
      <c r="I179" s="77">
        <v>0</v>
      </c>
      <c r="J179" s="77">
        <v>0</v>
      </c>
      <c r="K179" s="77">
        <v>0</v>
      </c>
      <c r="L179" s="77">
        <v>0</v>
      </c>
      <c r="M179" s="77">
        <v>0</v>
      </c>
      <c r="N179" s="77">
        <v>0</v>
      </c>
      <c r="O179" s="77">
        <v>0</v>
      </c>
      <c r="P179" s="77">
        <v>0</v>
      </c>
      <c r="Q179" s="77">
        <v>0</v>
      </c>
      <c r="R179" s="77">
        <v>0</v>
      </c>
      <c r="S179" s="77">
        <v>0</v>
      </c>
      <c r="T179" s="77">
        <v>0</v>
      </c>
    </row>
    <row r="180" spans="1:20" ht="22.9" customHeight="1">
      <c r="A180" s="27" t="s">
        <v>255</v>
      </c>
      <c r="B180" s="77">
        <v>0</v>
      </c>
      <c r="C180" s="77">
        <v>0</v>
      </c>
      <c r="D180" s="77">
        <v>0</v>
      </c>
      <c r="E180" s="77">
        <v>0</v>
      </c>
      <c r="F180" s="77">
        <v>655</v>
      </c>
      <c r="G180" s="77">
        <v>0</v>
      </c>
      <c r="H180" s="77">
        <v>0</v>
      </c>
      <c r="I180" s="77">
        <v>0</v>
      </c>
      <c r="J180" s="77">
        <v>0</v>
      </c>
      <c r="K180" s="77">
        <v>0</v>
      </c>
      <c r="L180" s="77">
        <v>0</v>
      </c>
      <c r="M180" s="77">
        <v>0</v>
      </c>
      <c r="N180" s="77">
        <v>0</v>
      </c>
      <c r="O180" s="77">
        <v>-655</v>
      </c>
      <c r="P180" s="77">
        <v>0</v>
      </c>
      <c r="Q180" s="77">
        <v>0</v>
      </c>
      <c r="R180" s="77">
        <v>0</v>
      </c>
      <c r="S180" s="77">
        <v>0</v>
      </c>
      <c r="T180" s="77">
        <v>0</v>
      </c>
    </row>
    <row r="181" spans="1:20" ht="22.9" customHeight="1">
      <c r="A181" s="27" t="s">
        <v>504</v>
      </c>
      <c r="B181" s="77">
        <v>0</v>
      </c>
      <c r="C181" s="77">
        <v>0</v>
      </c>
      <c r="D181" s="77">
        <v>0</v>
      </c>
      <c r="E181" s="77">
        <v>0</v>
      </c>
      <c r="F181" s="77">
        <v>0</v>
      </c>
      <c r="G181" s="77">
        <v>0</v>
      </c>
      <c r="H181" s="77">
        <v>0</v>
      </c>
      <c r="I181" s="77">
        <v>0</v>
      </c>
      <c r="J181" s="77">
        <v>0</v>
      </c>
      <c r="K181" s="77">
        <v>0</v>
      </c>
      <c r="L181" s="77">
        <v>0</v>
      </c>
      <c r="M181" s="77">
        <v>0</v>
      </c>
      <c r="N181" s="77">
        <v>0</v>
      </c>
      <c r="O181" s="77">
        <v>0</v>
      </c>
      <c r="P181" s="77">
        <v>0</v>
      </c>
      <c r="Q181" s="77">
        <v>0</v>
      </c>
      <c r="R181" s="77">
        <v>0</v>
      </c>
      <c r="S181" s="77">
        <v>0</v>
      </c>
      <c r="T181" s="77">
        <v>0</v>
      </c>
    </row>
    <row r="182" spans="1:20" ht="22.9" customHeight="1">
      <c r="A182" s="27" t="s">
        <v>799</v>
      </c>
      <c r="B182" s="77">
        <v>0</v>
      </c>
      <c r="C182" s="77">
        <v>0</v>
      </c>
      <c r="D182" s="77">
        <v>0</v>
      </c>
      <c r="E182" s="77">
        <v>0</v>
      </c>
      <c r="F182" s="77">
        <v>0</v>
      </c>
      <c r="G182" s="77">
        <v>0</v>
      </c>
      <c r="H182" s="77">
        <v>0</v>
      </c>
      <c r="I182" s="77">
        <v>0</v>
      </c>
      <c r="J182" s="77">
        <v>0</v>
      </c>
      <c r="K182" s="77">
        <v>0</v>
      </c>
      <c r="L182" s="77">
        <v>0</v>
      </c>
      <c r="M182" s="77">
        <v>0</v>
      </c>
      <c r="N182" s="77">
        <v>0</v>
      </c>
      <c r="O182" s="77">
        <v>0</v>
      </c>
      <c r="P182" s="77">
        <v>0</v>
      </c>
      <c r="Q182" s="77">
        <v>0</v>
      </c>
      <c r="R182" s="77">
        <v>0</v>
      </c>
      <c r="S182" s="77">
        <v>0</v>
      </c>
      <c r="T182" s="77">
        <v>0</v>
      </c>
    </row>
    <row r="183" spans="1:20" ht="22.9" customHeight="1">
      <c r="A183" s="27" t="s">
        <v>166</v>
      </c>
      <c r="B183" s="77">
        <v>0</v>
      </c>
      <c r="C183" s="77">
        <v>0</v>
      </c>
      <c r="D183" s="77">
        <v>0</v>
      </c>
      <c r="E183" s="77">
        <v>0</v>
      </c>
      <c r="F183" s="77">
        <v>310</v>
      </c>
      <c r="G183" s="77">
        <v>0</v>
      </c>
      <c r="H183" s="77">
        <v>0</v>
      </c>
      <c r="I183" s="77">
        <v>0</v>
      </c>
      <c r="J183" s="77">
        <v>0</v>
      </c>
      <c r="K183" s="77">
        <v>0</v>
      </c>
      <c r="L183" s="77">
        <v>0</v>
      </c>
      <c r="M183" s="77">
        <v>0</v>
      </c>
      <c r="N183" s="77">
        <v>0</v>
      </c>
      <c r="O183" s="77">
        <v>-310</v>
      </c>
      <c r="P183" s="77">
        <v>0</v>
      </c>
      <c r="Q183" s="77">
        <v>0</v>
      </c>
      <c r="R183" s="77">
        <v>0</v>
      </c>
      <c r="S183" s="77">
        <v>0</v>
      </c>
      <c r="T183" s="77">
        <v>0</v>
      </c>
    </row>
    <row r="184" spans="1:20" ht="22.9" customHeight="1">
      <c r="A184" s="27" t="s">
        <v>800</v>
      </c>
      <c r="B184" s="77">
        <v>0</v>
      </c>
      <c r="C184" s="77">
        <v>0</v>
      </c>
      <c r="D184" s="77">
        <v>0</v>
      </c>
      <c r="E184" s="77">
        <v>0</v>
      </c>
      <c r="F184" s="77">
        <v>0</v>
      </c>
      <c r="G184" s="77">
        <v>0</v>
      </c>
      <c r="H184" s="77">
        <v>0</v>
      </c>
      <c r="I184" s="77">
        <v>0</v>
      </c>
      <c r="J184" s="77">
        <v>0</v>
      </c>
      <c r="K184" s="77">
        <v>0</v>
      </c>
      <c r="L184" s="77">
        <v>0</v>
      </c>
      <c r="M184" s="77">
        <v>0</v>
      </c>
      <c r="N184" s="77">
        <v>0</v>
      </c>
      <c r="O184" s="77">
        <v>0</v>
      </c>
      <c r="P184" s="77">
        <v>0</v>
      </c>
      <c r="Q184" s="77">
        <v>0</v>
      </c>
      <c r="R184" s="77">
        <v>0</v>
      </c>
      <c r="S184" s="77">
        <v>0</v>
      </c>
      <c r="T184" s="77">
        <v>0</v>
      </c>
    </row>
    <row r="185" spans="1:20" ht="22.9" customHeight="1">
      <c r="A185" s="27" t="s">
        <v>256</v>
      </c>
      <c r="B185" s="77">
        <v>0</v>
      </c>
      <c r="C185" s="77">
        <v>0</v>
      </c>
      <c r="D185" s="77">
        <v>0</v>
      </c>
      <c r="E185" s="77">
        <v>0</v>
      </c>
      <c r="F185" s="77">
        <v>345</v>
      </c>
      <c r="G185" s="77">
        <v>0</v>
      </c>
      <c r="H185" s="77">
        <v>0</v>
      </c>
      <c r="I185" s="77">
        <v>0</v>
      </c>
      <c r="J185" s="77">
        <v>0</v>
      </c>
      <c r="K185" s="77">
        <v>0</v>
      </c>
      <c r="L185" s="77">
        <v>0</v>
      </c>
      <c r="M185" s="77">
        <v>0</v>
      </c>
      <c r="N185" s="77">
        <v>0</v>
      </c>
      <c r="O185" s="77">
        <v>-345</v>
      </c>
      <c r="P185" s="77">
        <v>0</v>
      </c>
      <c r="Q185" s="77">
        <v>0</v>
      </c>
      <c r="R185" s="77">
        <v>0</v>
      </c>
      <c r="S185" s="77">
        <v>0</v>
      </c>
      <c r="T185" s="77">
        <v>0</v>
      </c>
    </row>
    <row r="186" spans="1:20" ht="22.9" customHeight="1">
      <c r="A186" s="27" t="s">
        <v>467</v>
      </c>
      <c r="B186" s="77">
        <v>0</v>
      </c>
      <c r="C186" s="77">
        <v>0</v>
      </c>
      <c r="D186" s="77">
        <v>0</v>
      </c>
      <c r="E186" s="77">
        <v>0</v>
      </c>
      <c r="F186" s="77">
        <v>0</v>
      </c>
      <c r="G186" s="77">
        <v>0</v>
      </c>
      <c r="H186" s="77">
        <v>0</v>
      </c>
      <c r="I186" s="77">
        <v>0</v>
      </c>
      <c r="J186" s="77">
        <v>0</v>
      </c>
      <c r="K186" s="77">
        <v>0</v>
      </c>
      <c r="L186" s="77">
        <v>0</v>
      </c>
      <c r="M186" s="77">
        <v>0</v>
      </c>
      <c r="N186" s="77">
        <v>0</v>
      </c>
      <c r="O186" s="77">
        <v>0</v>
      </c>
      <c r="P186" s="77">
        <v>0</v>
      </c>
      <c r="Q186" s="77">
        <v>0</v>
      </c>
      <c r="R186" s="77">
        <v>0</v>
      </c>
      <c r="S186" s="77">
        <v>0</v>
      </c>
      <c r="T186" s="77">
        <v>0</v>
      </c>
    </row>
    <row r="187" spans="1:20" ht="22.9" customHeight="1">
      <c r="A187" s="27" t="s">
        <v>801</v>
      </c>
      <c r="B187" s="77">
        <v>0</v>
      </c>
      <c r="C187" s="77">
        <v>0</v>
      </c>
      <c r="D187" s="77">
        <v>0</v>
      </c>
      <c r="E187" s="77">
        <v>0</v>
      </c>
      <c r="F187" s="77">
        <v>0</v>
      </c>
      <c r="G187" s="77">
        <v>0</v>
      </c>
      <c r="H187" s="77">
        <v>0</v>
      </c>
      <c r="I187" s="77">
        <v>0</v>
      </c>
      <c r="J187" s="77">
        <v>0</v>
      </c>
      <c r="K187" s="77">
        <v>0</v>
      </c>
      <c r="L187" s="77">
        <v>0</v>
      </c>
      <c r="M187" s="77">
        <v>0</v>
      </c>
      <c r="N187" s="77">
        <v>0</v>
      </c>
      <c r="O187" s="77">
        <v>0</v>
      </c>
      <c r="P187" s="77">
        <v>0</v>
      </c>
      <c r="Q187" s="77">
        <v>0</v>
      </c>
      <c r="R187" s="77">
        <v>0</v>
      </c>
      <c r="S187" s="77">
        <v>0</v>
      </c>
      <c r="T187" s="77">
        <v>0</v>
      </c>
    </row>
    <row r="188" spans="1:20" ht="22.9" customHeight="1">
      <c r="A188" s="27" t="s">
        <v>802</v>
      </c>
      <c r="B188" s="77">
        <v>0</v>
      </c>
      <c r="C188" s="77">
        <v>0</v>
      </c>
      <c r="D188" s="77">
        <v>0</v>
      </c>
      <c r="E188" s="77">
        <v>0</v>
      </c>
      <c r="F188" s="77">
        <v>0</v>
      </c>
      <c r="G188" s="77">
        <v>0</v>
      </c>
      <c r="H188" s="77">
        <v>0</v>
      </c>
      <c r="I188" s="77">
        <v>0</v>
      </c>
      <c r="J188" s="77">
        <v>0</v>
      </c>
      <c r="K188" s="77">
        <v>0</v>
      </c>
      <c r="L188" s="77">
        <v>0</v>
      </c>
      <c r="M188" s="77">
        <v>0</v>
      </c>
      <c r="N188" s="77">
        <v>0</v>
      </c>
      <c r="O188" s="77">
        <v>0</v>
      </c>
      <c r="P188" s="77">
        <v>0</v>
      </c>
      <c r="Q188" s="77">
        <v>0</v>
      </c>
      <c r="R188" s="77">
        <v>0</v>
      </c>
      <c r="S188" s="77">
        <v>0</v>
      </c>
      <c r="T188" s="77">
        <v>0</v>
      </c>
    </row>
    <row r="189" spans="1:20" ht="22.9" customHeight="1">
      <c r="A189" s="27" t="s">
        <v>803</v>
      </c>
      <c r="B189" s="77">
        <v>0</v>
      </c>
      <c r="C189" s="77">
        <v>0</v>
      </c>
      <c r="D189" s="77">
        <v>0</v>
      </c>
      <c r="E189" s="77">
        <v>0</v>
      </c>
      <c r="F189" s="77">
        <v>0</v>
      </c>
      <c r="G189" s="77">
        <v>0</v>
      </c>
      <c r="H189" s="77">
        <v>0</v>
      </c>
      <c r="I189" s="77">
        <v>0</v>
      </c>
      <c r="J189" s="77">
        <v>0</v>
      </c>
      <c r="K189" s="77">
        <v>0</v>
      </c>
      <c r="L189" s="77">
        <v>0</v>
      </c>
      <c r="M189" s="77">
        <v>0</v>
      </c>
      <c r="N189" s="77">
        <v>0</v>
      </c>
      <c r="O189" s="77">
        <v>0</v>
      </c>
      <c r="P189" s="77">
        <v>0</v>
      </c>
      <c r="Q189" s="77">
        <v>0</v>
      </c>
      <c r="R189" s="77">
        <v>0</v>
      </c>
      <c r="S189" s="77">
        <v>0</v>
      </c>
      <c r="T189" s="77">
        <v>0</v>
      </c>
    </row>
    <row r="190" spans="1:20" ht="22.9" customHeight="1">
      <c r="A190" s="27" t="s">
        <v>804</v>
      </c>
      <c r="B190" s="77">
        <v>0</v>
      </c>
      <c r="C190" s="77">
        <v>0</v>
      </c>
      <c r="D190" s="77">
        <v>0</v>
      </c>
      <c r="E190" s="77">
        <v>0</v>
      </c>
      <c r="F190" s="77">
        <v>0</v>
      </c>
      <c r="G190" s="77">
        <v>0</v>
      </c>
      <c r="H190" s="77">
        <v>0</v>
      </c>
      <c r="I190" s="77">
        <v>0</v>
      </c>
      <c r="J190" s="77">
        <v>0</v>
      </c>
      <c r="K190" s="77">
        <v>0</v>
      </c>
      <c r="L190" s="77">
        <v>0</v>
      </c>
      <c r="M190" s="77">
        <v>0</v>
      </c>
      <c r="N190" s="77">
        <v>0</v>
      </c>
      <c r="O190" s="77">
        <v>0</v>
      </c>
      <c r="P190" s="77">
        <v>0</v>
      </c>
      <c r="Q190" s="77">
        <v>0</v>
      </c>
      <c r="R190" s="77">
        <v>0</v>
      </c>
      <c r="S190" s="77">
        <v>0</v>
      </c>
      <c r="T190" s="77">
        <v>0</v>
      </c>
    </row>
    <row r="191" spans="1:20" ht="22.9" customHeight="1">
      <c r="A191" s="27" t="s">
        <v>805</v>
      </c>
      <c r="B191" s="77">
        <v>0</v>
      </c>
      <c r="C191" s="77">
        <v>0</v>
      </c>
      <c r="D191" s="77">
        <v>0</v>
      </c>
      <c r="E191" s="77">
        <v>0</v>
      </c>
      <c r="F191" s="77">
        <v>0</v>
      </c>
      <c r="G191" s="77">
        <v>0</v>
      </c>
      <c r="H191" s="77">
        <v>0</v>
      </c>
      <c r="I191" s="77">
        <v>0</v>
      </c>
      <c r="J191" s="77">
        <v>0</v>
      </c>
      <c r="K191" s="77">
        <v>0</v>
      </c>
      <c r="L191" s="77">
        <v>0</v>
      </c>
      <c r="M191" s="77">
        <v>0</v>
      </c>
      <c r="N191" s="77">
        <v>0</v>
      </c>
      <c r="O191" s="77">
        <v>0</v>
      </c>
      <c r="P191" s="77">
        <v>0</v>
      </c>
      <c r="Q191" s="77">
        <v>0</v>
      </c>
      <c r="R191" s="77">
        <v>0</v>
      </c>
      <c r="S191" s="77">
        <v>0</v>
      </c>
      <c r="T191" s="77">
        <v>0</v>
      </c>
    </row>
    <row r="192" spans="1:20" ht="22.9" customHeight="1">
      <c r="A192" s="27" t="s">
        <v>152</v>
      </c>
      <c r="B192" s="77">
        <v>0</v>
      </c>
      <c r="C192" s="77">
        <v>0</v>
      </c>
      <c r="D192" s="77">
        <v>0</v>
      </c>
      <c r="E192" s="77">
        <v>0</v>
      </c>
      <c r="F192" s="77">
        <v>0</v>
      </c>
      <c r="G192" s="77">
        <v>0</v>
      </c>
      <c r="H192" s="77">
        <v>0</v>
      </c>
      <c r="I192" s="77">
        <v>0</v>
      </c>
      <c r="J192" s="77">
        <v>0</v>
      </c>
      <c r="K192" s="77">
        <v>0</v>
      </c>
      <c r="L192" s="77">
        <v>0</v>
      </c>
      <c r="M192" s="77">
        <v>0</v>
      </c>
      <c r="N192" s="77">
        <v>0</v>
      </c>
      <c r="O192" s="77">
        <v>0</v>
      </c>
      <c r="P192" s="77">
        <v>0</v>
      </c>
      <c r="Q192" s="77">
        <v>0</v>
      </c>
      <c r="R192" s="77">
        <v>0</v>
      </c>
      <c r="S192" s="77">
        <v>0</v>
      </c>
      <c r="T192" s="77">
        <v>0</v>
      </c>
    </row>
    <row r="193" spans="1:20" ht="22.9" customHeight="1">
      <c r="A193" s="27" t="s">
        <v>806</v>
      </c>
      <c r="B193" s="77">
        <v>0</v>
      </c>
      <c r="C193" s="77">
        <v>0</v>
      </c>
      <c r="D193" s="77">
        <v>0</v>
      </c>
      <c r="E193" s="77">
        <v>0</v>
      </c>
      <c r="F193" s="77">
        <v>0</v>
      </c>
      <c r="G193" s="77">
        <v>0</v>
      </c>
      <c r="H193" s="77">
        <v>0</v>
      </c>
      <c r="I193" s="77">
        <v>0</v>
      </c>
      <c r="J193" s="77">
        <v>0</v>
      </c>
      <c r="K193" s="77">
        <v>0</v>
      </c>
      <c r="L193" s="77">
        <v>0</v>
      </c>
      <c r="M193" s="77">
        <v>0</v>
      </c>
      <c r="N193" s="77">
        <v>0</v>
      </c>
      <c r="O193" s="77">
        <v>0</v>
      </c>
      <c r="P193" s="77">
        <v>0</v>
      </c>
      <c r="Q193" s="77">
        <v>0</v>
      </c>
      <c r="R193" s="77">
        <v>0</v>
      </c>
      <c r="S193" s="77">
        <v>0</v>
      </c>
      <c r="T193" s="77">
        <v>0</v>
      </c>
    </row>
    <row r="194" spans="1:20" ht="22.9" customHeight="1">
      <c r="A194" s="27" t="s">
        <v>807</v>
      </c>
      <c r="B194" s="77">
        <v>0</v>
      </c>
      <c r="C194" s="77">
        <v>0</v>
      </c>
      <c r="D194" s="77">
        <v>0</v>
      </c>
      <c r="E194" s="77">
        <v>0</v>
      </c>
      <c r="F194" s="77">
        <v>0</v>
      </c>
      <c r="G194" s="77">
        <v>0</v>
      </c>
      <c r="H194" s="77">
        <v>0</v>
      </c>
      <c r="I194" s="77">
        <v>0</v>
      </c>
      <c r="J194" s="77">
        <v>0</v>
      </c>
      <c r="K194" s="77">
        <v>0</v>
      </c>
      <c r="L194" s="77">
        <v>0</v>
      </c>
      <c r="M194" s="77">
        <v>0</v>
      </c>
      <c r="N194" s="77">
        <v>0</v>
      </c>
      <c r="O194" s="77">
        <v>0</v>
      </c>
      <c r="P194" s="77">
        <v>0</v>
      </c>
      <c r="Q194" s="77">
        <v>0</v>
      </c>
      <c r="R194" s="77">
        <v>0</v>
      </c>
      <c r="S194" s="77">
        <v>0</v>
      </c>
      <c r="T194" s="77">
        <v>0</v>
      </c>
    </row>
    <row r="195" spans="1:20" ht="22.9" customHeight="1">
      <c r="A195" s="27" t="s">
        <v>808</v>
      </c>
      <c r="B195" s="77">
        <v>0</v>
      </c>
      <c r="C195" s="77">
        <v>0</v>
      </c>
      <c r="D195" s="77">
        <v>0</v>
      </c>
      <c r="E195" s="77">
        <v>0</v>
      </c>
      <c r="F195" s="77">
        <v>0</v>
      </c>
      <c r="G195" s="77">
        <v>0</v>
      </c>
      <c r="H195" s="77">
        <v>0</v>
      </c>
      <c r="I195" s="77">
        <v>0</v>
      </c>
      <c r="J195" s="77">
        <v>0</v>
      </c>
      <c r="K195" s="77">
        <v>0</v>
      </c>
      <c r="L195" s="77">
        <v>0</v>
      </c>
      <c r="M195" s="77">
        <v>0</v>
      </c>
      <c r="N195" s="77">
        <v>0</v>
      </c>
      <c r="O195" s="77">
        <v>0</v>
      </c>
      <c r="P195" s="77">
        <v>0</v>
      </c>
      <c r="Q195" s="77">
        <v>0</v>
      </c>
      <c r="R195" s="77">
        <v>0</v>
      </c>
      <c r="S195" s="77">
        <v>0</v>
      </c>
      <c r="T195" s="77">
        <v>0</v>
      </c>
    </row>
    <row r="196" spans="1:20" ht="22.9" customHeight="1">
      <c r="A196" s="27" t="s">
        <v>558</v>
      </c>
      <c r="B196" s="77">
        <v>3210</v>
      </c>
      <c r="C196" s="77">
        <v>413</v>
      </c>
      <c r="D196" s="77">
        <v>0</v>
      </c>
      <c r="E196" s="77">
        <v>0</v>
      </c>
      <c r="F196" s="77">
        <v>59</v>
      </c>
      <c r="G196" s="77">
        <v>1688</v>
      </c>
      <c r="H196" s="77">
        <v>0</v>
      </c>
      <c r="I196" s="77">
        <v>0</v>
      </c>
      <c r="J196" s="77">
        <v>0</v>
      </c>
      <c r="K196" s="77">
        <v>0</v>
      </c>
      <c r="L196" s="77">
        <v>0</v>
      </c>
      <c r="M196" s="77">
        <v>0</v>
      </c>
      <c r="N196" s="77">
        <v>30</v>
      </c>
      <c r="O196" s="77">
        <v>-24</v>
      </c>
      <c r="P196" s="77">
        <v>-1340</v>
      </c>
      <c r="Q196" s="77">
        <v>3623</v>
      </c>
      <c r="R196" s="77">
        <v>3623</v>
      </c>
      <c r="S196" s="77">
        <v>0</v>
      </c>
      <c r="T196" s="77">
        <v>0</v>
      </c>
    </row>
    <row r="197" spans="1:20" ht="22.9" customHeight="1">
      <c r="A197" s="27" t="s">
        <v>559</v>
      </c>
      <c r="B197" s="77">
        <v>2941</v>
      </c>
      <c r="C197" s="77">
        <v>403</v>
      </c>
      <c r="D197" s="77">
        <v>0</v>
      </c>
      <c r="E197" s="77">
        <v>0</v>
      </c>
      <c r="F197" s="77">
        <v>59</v>
      </c>
      <c r="G197" s="77">
        <v>1647</v>
      </c>
      <c r="H197" s="77">
        <v>0</v>
      </c>
      <c r="I197" s="77">
        <v>0</v>
      </c>
      <c r="J197" s="77">
        <v>0</v>
      </c>
      <c r="K197" s="77">
        <v>0</v>
      </c>
      <c r="L197" s="77">
        <v>0</v>
      </c>
      <c r="M197" s="77">
        <v>0</v>
      </c>
      <c r="N197" s="77">
        <v>0</v>
      </c>
      <c r="O197" s="77">
        <v>-24</v>
      </c>
      <c r="P197" s="77">
        <v>-1279</v>
      </c>
      <c r="Q197" s="77">
        <v>3344</v>
      </c>
      <c r="R197" s="77">
        <v>3344</v>
      </c>
      <c r="S197" s="77">
        <v>0</v>
      </c>
      <c r="T197" s="77">
        <v>0</v>
      </c>
    </row>
    <row r="198" spans="1:20" ht="22.9" customHeight="1">
      <c r="A198" s="27" t="s">
        <v>169</v>
      </c>
      <c r="B198" s="77">
        <v>269</v>
      </c>
      <c r="C198" s="77">
        <v>10</v>
      </c>
      <c r="D198" s="77">
        <v>0</v>
      </c>
      <c r="E198" s="77">
        <v>0</v>
      </c>
      <c r="F198" s="77">
        <v>0</v>
      </c>
      <c r="G198" s="77">
        <v>41</v>
      </c>
      <c r="H198" s="77">
        <v>0</v>
      </c>
      <c r="I198" s="77">
        <v>0</v>
      </c>
      <c r="J198" s="77">
        <v>0</v>
      </c>
      <c r="K198" s="77">
        <v>0</v>
      </c>
      <c r="L198" s="77">
        <v>0</v>
      </c>
      <c r="M198" s="77">
        <v>0</v>
      </c>
      <c r="N198" s="77">
        <v>30</v>
      </c>
      <c r="O198" s="77">
        <v>0</v>
      </c>
      <c r="P198" s="77">
        <v>-61</v>
      </c>
      <c r="Q198" s="77">
        <v>279</v>
      </c>
      <c r="R198" s="77">
        <v>279</v>
      </c>
      <c r="S198" s="77">
        <v>0</v>
      </c>
      <c r="T198" s="77">
        <v>0</v>
      </c>
    </row>
    <row r="199" spans="1:20" ht="22.9" customHeight="1">
      <c r="A199" s="27" t="s">
        <v>561</v>
      </c>
      <c r="B199" s="77">
        <v>0</v>
      </c>
      <c r="C199" s="77">
        <v>0</v>
      </c>
      <c r="D199" s="77">
        <v>0</v>
      </c>
      <c r="E199" s="77">
        <v>0</v>
      </c>
      <c r="F199" s="77">
        <v>0</v>
      </c>
      <c r="G199" s="77">
        <v>0</v>
      </c>
      <c r="H199" s="77">
        <v>0</v>
      </c>
      <c r="I199" s="77">
        <v>0</v>
      </c>
      <c r="J199" s="77">
        <v>0</v>
      </c>
      <c r="K199" s="77">
        <v>0</v>
      </c>
      <c r="L199" s="77">
        <v>0</v>
      </c>
      <c r="M199" s="77">
        <v>0</v>
      </c>
      <c r="N199" s="77">
        <v>0</v>
      </c>
      <c r="O199" s="77">
        <v>0</v>
      </c>
      <c r="P199" s="77">
        <v>0</v>
      </c>
      <c r="Q199" s="77">
        <v>0</v>
      </c>
      <c r="R199" s="77">
        <v>0</v>
      </c>
      <c r="S199" s="77">
        <v>0</v>
      </c>
      <c r="T199" s="77">
        <v>0</v>
      </c>
    </row>
    <row r="200" spans="1:20" ht="22.9" customHeight="1">
      <c r="A200" s="27" t="s">
        <v>170</v>
      </c>
      <c r="B200" s="77">
        <v>2890</v>
      </c>
      <c r="C200" s="77">
        <v>308</v>
      </c>
      <c r="D200" s="77">
        <v>0</v>
      </c>
      <c r="E200" s="77">
        <v>308</v>
      </c>
      <c r="F200" s="77">
        <v>32096</v>
      </c>
      <c r="G200" s="77">
        <v>0</v>
      </c>
      <c r="H200" s="77">
        <v>0</v>
      </c>
      <c r="I200" s="77">
        <v>0</v>
      </c>
      <c r="J200" s="77">
        <v>0</v>
      </c>
      <c r="K200" s="77">
        <v>0</v>
      </c>
      <c r="L200" s="77">
        <v>0</v>
      </c>
      <c r="M200" s="77">
        <v>0</v>
      </c>
      <c r="N200" s="77">
        <v>0</v>
      </c>
      <c r="O200" s="77">
        <v>-32096</v>
      </c>
      <c r="P200" s="77">
        <v>0</v>
      </c>
      <c r="Q200" s="77">
        <v>3198</v>
      </c>
      <c r="R200" s="77">
        <v>3198</v>
      </c>
      <c r="S200" s="77">
        <v>0</v>
      </c>
      <c r="T200" s="77">
        <v>0</v>
      </c>
    </row>
    <row r="201" spans="1:20" ht="22.9" customHeight="1">
      <c r="A201" s="27" t="s">
        <v>171</v>
      </c>
      <c r="B201" s="77">
        <v>0</v>
      </c>
      <c r="C201" s="77">
        <v>0</v>
      </c>
      <c r="D201" s="77">
        <v>0</v>
      </c>
      <c r="E201" s="77">
        <v>0</v>
      </c>
      <c r="F201" s="77">
        <v>32096</v>
      </c>
      <c r="G201" s="77">
        <v>0</v>
      </c>
      <c r="H201" s="77">
        <v>0</v>
      </c>
      <c r="I201" s="77">
        <v>0</v>
      </c>
      <c r="J201" s="77">
        <v>0</v>
      </c>
      <c r="K201" s="77">
        <v>0</v>
      </c>
      <c r="L201" s="77">
        <v>0</v>
      </c>
      <c r="M201" s="77">
        <v>0</v>
      </c>
      <c r="N201" s="77">
        <v>0</v>
      </c>
      <c r="O201" s="77">
        <v>-32096</v>
      </c>
      <c r="P201" s="77">
        <v>0</v>
      </c>
      <c r="Q201" s="77">
        <v>0</v>
      </c>
      <c r="R201" s="77">
        <v>0</v>
      </c>
      <c r="S201" s="77">
        <v>0</v>
      </c>
      <c r="T201" s="77">
        <v>0</v>
      </c>
    </row>
    <row r="202" spans="1:20" ht="22.9" customHeight="1">
      <c r="A202" s="27" t="s">
        <v>562</v>
      </c>
      <c r="B202" s="77">
        <v>0</v>
      </c>
      <c r="C202" s="77">
        <v>0</v>
      </c>
      <c r="D202" s="77">
        <v>0</v>
      </c>
      <c r="E202" s="77">
        <v>0</v>
      </c>
      <c r="F202" s="77">
        <v>0</v>
      </c>
      <c r="G202" s="77">
        <v>0</v>
      </c>
      <c r="H202" s="77">
        <v>0</v>
      </c>
      <c r="I202" s="77">
        <v>0</v>
      </c>
      <c r="J202" s="77">
        <v>0</v>
      </c>
      <c r="K202" s="77">
        <v>0</v>
      </c>
      <c r="L202" s="77">
        <v>0</v>
      </c>
      <c r="M202" s="77">
        <v>0</v>
      </c>
      <c r="N202" s="77">
        <v>0</v>
      </c>
      <c r="O202" s="77">
        <v>0</v>
      </c>
      <c r="P202" s="77">
        <v>0</v>
      </c>
      <c r="Q202" s="77">
        <v>0</v>
      </c>
      <c r="R202" s="77">
        <v>0</v>
      </c>
      <c r="S202" s="77">
        <v>0</v>
      </c>
      <c r="T202" s="77">
        <v>0</v>
      </c>
    </row>
    <row r="203" spans="1:20" ht="22.9" customHeight="1">
      <c r="A203" s="27" t="s">
        <v>563</v>
      </c>
      <c r="B203" s="77">
        <v>2890</v>
      </c>
      <c r="C203" s="77">
        <v>308</v>
      </c>
      <c r="D203" s="77">
        <v>0</v>
      </c>
      <c r="E203" s="77">
        <v>308</v>
      </c>
      <c r="F203" s="77">
        <v>0</v>
      </c>
      <c r="G203" s="77">
        <v>0</v>
      </c>
      <c r="H203" s="77">
        <v>0</v>
      </c>
      <c r="I203" s="77">
        <v>0</v>
      </c>
      <c r="J203" s="77">
        <v>0</v>
      </c>
      <c r="K203" s="77">
        <v>0</v>
      </c>
      <c r="L203" s="77">
        <v>0</v>
      </c>
      <c r="M203" s="77">
        <v>0</v>
      </c>
      <c r="N203" s="77">
        <v>0</v>
      </c>
      <c r="O203" s="77">
        <v>0</v>
      </c>
      <c r="P203" s="77">
        <v>0</v>
      </c>
      <c r="Q203" s="77">
        <v>3198</v>
      </c>
      <c r="R203" s="77">
        <v>3198</v>
      </c>
      <c r="S203" s="77">
        <v>0</v>
      </c>
      <c r="T203" s="77">
        <v>0</v>
      </c>
    </row>
    <row r="204" spans="1:20" ht="22.9" customHeight="1">
      <c r="A204" s="27" t="s">
        <v>257</v>
      </c>
      <c r="B204" s="77">
        <v>235</v>
      </c>
      <c r="C204" s="77">
        <v>1769</v>
      </c>
      <c r="D204" s="77">
        <v>0</v>
      </c>
      <c r="E204" s="77">
        <v>1796</v>
      </c>
      <c r="F204" s="77">
        <v>8410</v>
      </c>
      <c r="G204" s="77">
        <v>0</v>
      </c>
      <c r="H204" s="77">
        <v>0</v>
      </c>
      <c r="I204" s="77">
        <v>0</v>
      </c>
      <c r="J204" s="77">
        <v>0</v>
      </c>
      <c r="K204" s="77">
        <v>0</v>
      </c>
      <c r="L204" s="77">
        <v>0</v>
      </c>
      <c r="M204" s="77">
        <v>0</v>
      </c>
      <c r="N204" s="77">
        <v>0</v>
      </c>
      <c r="O204" s="77">
        <v>-8410</v>
      </c>
      <c r="P204" s="77">
        <v>-27</v>
      </c>
      <c r="Q204" s="77">
        <v>2004</v>
      </c>
      <c r="R204" s="77">
        <v>2004</v>
      </c>
      <c r="S204" s="77">
        <v>0</v>
      </c>
      <c r="T204" s="77">
        <v>0</v>
      </c>
    </row>
    <row r="205" spans="1:20" ht="22.9" customHeight="1">
      <c r="A205" s="27" t="s">
        <v>172</v>
      </c>
      <c r="B205" s="77">
        <v>235</v>
      </c>
      <c r="C205" s="77">
        <v>-27</v>
      </c>
      <c r="D205" s="77">
        <v>0</v>
      </c>
      <c r="E205" s="77">
        <v>0</v>
      </c>
      <c r="F205" s="77">
        <v>0</v>
      </c>
      <c r="G205" s="77">
        <v>0</v>
      </c>
      <c r="H205" s="77">
        <v>0</v>
      </c>
      <c r="I205" s="77">
        <v>0</v>
      </c>
      <c r="J205" s="77">
        <v>0</v>
      </c>
      <c r="K205" s="77">
        <v>0</v>
      </c>
      <c r="L205" s="77">
        <v>0</v>
      </c>
      <c r="M205" s="77">
        <v>0</v>
      </c>
      <c r="N205" s="77">
        <v>0</v>
      </c>
      <c r="O205" s="77">
        <v>0</v>
      </c>
      <c r="P205" s="77">
        <v>-27</v>
      </c>
      <c r="Q205" s="77">
        <v>208</v>
      </c>
      <c r="R205" s="77">
        <v>208</v>
      </c>
      <c r="S205" s="77">
        <v>0</v>
      </c>
      <c r="T205" s="77">
        <v>0</v>
      </c>
    </row>
    <row r="206" spans="1:20" ht="22.9" customHeight="1">
      <c r="A206" s="27" t="s">
        <v>447</v>
      </c>
      <c r="B206" s="77">
        <v>0</v>
      </c>
      <c r="C206" s="77">
        <v>0</v>
      </c>
      <c r="D206" s="77">
        <v>0</v>
      </c>
      <c r="E206" s="77">
        <v>0</v>
      </c>
      <c r="F206" s="77">
        <v>910</v>
      </c>
      <c r="G206" s="77">
        <v>0</v>
      </c>
      <c r="H206" s="77">
        <v>0</v>
      </c>
      <c r="I206" s="77">
        <v>0</v>
      </c>
      <c r="J206" s="77">
        <v>0</v>
      </c>
      <c r="K206" s="77">
        <v>0</v>
      </c>
      <c r="L206" s="77">
        <v>0</v>
      </c>
      <c r="M206" s="77">
        <v>0</v>
      </c>
      <c r="N206" s="77">
        <v>0</v>
      </c>
      <c r="O206" s="77">
        <v>-910</v>
      </c>
      <c r="P206" s="77">
        <v>0</v>
      </c>
      <c r="Q206" s="77">
        <v>0</v>
      </c>
      <c r="R206" s="77">
        <v>0</v>
      </c>
      <c r="S206" s="77">
        <v>0</v>
      </c>
      <c r="T206" s="77">
        <v>0</v>
      </c>
    </row>
    <row r="207" spans="1:20" ht="22.9" customHeight="1">
      <c r="A207" s="27" t="s">
        <v>809</v>
      </c>
      <c r="B207" s="77">
        <v>0</v>
      </c>
      <c r="C207" s="77">
        <v>0</v>
      </c>
      <c r="D207" s="77">
        <v>0</v>
      </c>
      <c r="E207" s="77">
        <v>0</v>
      </c>
      <c r="F207" s="77">
        <v>7500</v>
      </c>
      <c r="G207" s="77">
        <v>0</v>
      </c>
      <c r="H207" s="77">
        <v>0</v>
      </c>
      <c r="I207" s="77">
        <v>0</v>
      </c>
      <c r="J207" s="77">
        <v>0</v>
      </c>
      <c r="K207" s="77">
        <v>0</v>
      </c>
      <c r="L207" s="77">
        <v>0</v>
      </c>
      <c r="M207" s="77">
        <v>0</v>
      </c>
      <c r="N207" s="77">
        <v>0</v>
      </c>
      <c r="O207" s="77">
        <v>-7500</v>
      </c>
      <c r="P207" s="77">
        <v>0</v>
      </c>
      <c r="Q207" s="77">
        <v>0</v>
      </c>
      <c r="R207" s="77">
        <v>0</v>
      </c>
      <c r="S207" s="77">
        <v>0</v>
      </c>
      <c r="T207" s="77">
        <v>0</v>
      </c>
    </row>
    <row r="208" spans="1:20" ht="22.9" customHeight="1">
      <c r="A208" s="27" t="s">
        <v>173</v>
      </c>
      <c r="B208" s="77">
        <v>0</v>
      </c>
      <c r="C208" s="77">
        <v>0</v>
      </c>
      <c r="D208" s="77">
        <v>0</v>
      </c>
      <c r="E208" s="77">
        <v>0</v>
      </c>
      <c r="F208" s="77">
        <v>0</v>
      </c>
      <c r="G208" s="77">
        <v>0</v>
      </c>
      <c r="H208" s="77">
        <v>0</v>
      </c>
      <c r="I208" s="77">
        <v>0</v>
      </c>
      <c r="J208" s="77">
        <v>0</v>
      </c>
      <c r="K208" s="77">
        <v>0</v>
      </c>
      <c r="L208" s="77">
        <v>0</v>
      </c>
      <c r="M208" s="77">
        <v>0</v>
      </c>
      <c r="N208" s="77">
        <v>0</v>
      </c>
      <c r="O208" s="77">
        <v>0</v>
      </c>
      <c r="P208" s="77">
        <v>0</v>
      </c>
      <c r="Q208" s="77">
        <v>0</v>
      </c>
      <c r="R208" s="77">
        <v>0</v>
      </c>
      <c r="S208" s="77">
        <v>0</v>
      </c>
      <c r="T208" s="77">
        <v>0</v>
      </c>
    </row>
    <row r="209" spans="1:20" ht="22.9" customHeight="1">
      <c r="A209" s="27" t="s">
        <v>174</v>
      </c>
      <c r="B209" s="77">
        <v>0</v>
      </c>
      <c r="C209" s="77">
        <v>1796</v>
      </c>
      <c r="D209" s="77">
        <v>0</v>
      </c>
      <c r="E209" s="77">
        <v>1796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7">
        <v>0</v>
      </c>
      <c r="P209" s="77">
        <v>0</v>
      </c>
      <c r="Q209" s="77">
        <v>1796</v>
      </c>
      <c r="R209" s="77">
        <v>1796</v>
      </c>
      <c r="S209" s="77">
        <v>0</v>
      </c>
      <c r="T209" s="77">
        <v>0</v>
      </c>
    </row>
    <row r="210" spans="1:20" ht="22.9" customHeight="1">
      <c r="A210" s="27" t="s">
        <v>564</v>
      </c>
      <c r="B210" s="77">
        <v>4038</v>
      </c>
      <c r="C210" s="77">
        <v>6124</v>
      </c>
      <c r="D210" s="77">
        <v>0</v>
      </c>
      <c r="E210" s="77">
        <v>2783</v>
      </c>
      <c r="F210" s="77">
        <v>3201</v>
      </c>
      <c r="G210" s="77">
        <v>1165</v>
      </c>
      <c r="H210" s="77">
        <v>0</v>
      </c>
      <c r="I210" s="77">
        <v>0</v>
      </c>
      <c r="J210" s="77">
        <v>2000</v>
      </c>
      <c r="K210" s="77">
        <v>0</v>
      </c>
      <c r="L210" s="77">
        <v>0</v>
      </c>
      <c r="M210" s="77">
        <v>0</v>
      </c>
      <c r="N210" s="77">
        <v>0</v>
      </c>
      <c r="O210" s="77">
        <v>-1723</v>
      </c>
      <c r="P210" s="77">
        <v>-1302</v>
      </c>
      <c r="Q210" s="77">
        <v>10162</v>
      </c>
      <c r="R210" s="77">
        <v>8162</v>
      </c>
      <c r="S210" s="77">
        <v>2000</v>
      </c>
      <c r="T210" s="77">
        <v>2000</v>
      </c>
    </row>
    <row r="211" spans="1:20" ht="22.9" customHeight="1">
      <c r="A211" s="27" t="s">
        <v>565</v>
      </c>
      <c r="B211" s="77">
        <v>977</v>
      </c>
      <c r="C211" s="77">
        <v>858</v>
      </c>
      <c r="D211" s="77">
        <v>0</v>
      </c>
      <c r="E211" s="77">
        <v>783</v>
      </c>
      <c r="F211" s="77">
        <v>0</v>
      </c>
      <c r="G211" s="77">
        <v>190</v>
      </c>
      <c r="H211" s="77">
        <v>0</v>
      </c>
      <c r="I211" s="77">
        <v>0</v>
      </c>
      <c r="J211" s="77">
        <v>0</v>
      </c>
      <c r="K211" s="77">
        <v>0</v>
      </c>
      <c r="L211" s="77">
        <v>0</v>
      </c>
      <c r="M211" s="77">
        <v>0</v>
      </c>
      <c r="N211" s="77">
        <v>0</v>
      </c>
      <c r="O211" s="77">
        <v>-115</v>
      </c>
      <c r="P211" s="77">
        <v>0</v>
      </c>
      <c r="Q211" s="77">
        <v>1835</v>
      </c>
      <c r="R211" s="77">
        <v>1835</v>
      </c>
      <c r="S211" s="77">
        <v>0</v>
      </c>
      <c r="T211" s="77">
        <v>0</v>
      </c>
    </row>
    <row r="212" spans="1:20" ht="22.9" customHeight="1">
      <c r="A212" s="27" t="s">
        <v>566</v>
      </c>
      <c r="B212" s="77">
        <v>1650</v>
      </c>
      <c r="C212" s="77">
        <v>1957</v>
      </c>
      <c r="D212" s="77">
        <v>0</v>
      </c>
      <c r="E212" s="77">
        <v>0</v>
      </c>
      <c r="F212" s="77">
        <v>1608</v>
      </c>
      <c r="G212" s="77">
        <v>960</v>
      </c>
      <c r="H212" s="77">
        <v>0</v>
      </c>
      <c r="I212" s="77">
        <v>0</v>
      </c>
      <c r="J212" s="77">
        <v>2000</v>
      </c>
      <c r="K212" s="77">
        <v>0</v>
      </c>
      <c r="L212" s="77">
        <v>0</v>
      </c>
      <c r="M212" s="77">
        <v>0</v>
      </c>
      <c r="N212" s="77">
        <v>0</v>
      </c>
      <c r="O212" s="77">
        <v>-1608</v>
      </c>
      <c r="P212" s="77">
        <v>-1003</v>
      </c>
      <c r="Q212" s="77">
        <v>3607</v>
      </c>
      <c r="R212" s="77">
        <v>3607</v>
      </c>
      <c r="S212" s="77">
        <v>0</v>
      </c>
      <c r="T212" s="77">
        <v>0</v>
      </c>
    </row>
    <row r="213" spans="1:20" ht="22.9" customHeight="1">
      <c r="A213" s="27" t="s">
        <v>567</v>
      </c>
      <c r="B213" s="77">
        <v>0</v>
      </c>
      <c r="C213" s="77">
        <v>0</v>
      </c>
      <c r="D213" s="77">
        <v>0</v>
      </c>
      <c r="E213" s="77">
        <v>0</v>
      </c>
      <c r="F213" s="77">
        <v>0</v>
      </c>
      <c r="G213" s="77">
        <v>0</v>
      </c>
      <c r="H213" s="77">
        <v>0</v>
      </c>
      <c r="I213" s="77">
        <v>0</v>
      </c>
      <c r="J213" s="77">
        <v>0</v>
      </c>
      <c r="K213" s="77">
        <v>0</v>
      </c>
      <c r="L213" s="77">
        <v>0</v>
      </c>
      <c r="M213" s="77">
        <v>0</v>
      </c>
      <c r="N213" s="77">
        <v>0</v>
      </c>
      <c r="O213" s="77">
        <v>0</v>
      </c>
      <c r="P213" s="77">
        <v>0</v>
      </c>
      <c r="Q213" s="77">
        <v>0</v>
      </c>
      <c r="R213" s="77">
        <v>0</v>
      </c>
      <c r="S213" s="77">
        <v>0</v>
      </c>
      <c r="T213" s="77">
        <v>0</v>
      </c>
    </row>
    <row r="214" spans="1:20" ht="22.9" customHeight="1">
      <c r="A214" s="27" t="s">
        <v>568</v>
      </c>
      <c r="B214" s="77">
        <v>1015</v>
      </c>
      <c r="C214" s="77">
        <v>-88</v>
      </c>
      <c r="D214" s="77">
        <v>0</v>
      </c>
      <c r="E214" s="77">
        <v>0</v>
      </c>
      <c r="F214" s="77">
        <v>0</v>
      </c>
      <c r="G214" s="77">
        <v>0</v>
      </c>
      <c r="H214" s="77">
        <v>0</v>
      </c>
      <c r="I214" s="77">
        <v>0</v>
      </c>
      <c r="J214" s="77">
        <v>0</v>
      </c>
      <c r="K214" s="77">
        <v>0</v>
      </c>
      <c r="L214" s="77">
        <v>0</v>
      </c>
      <c r="M214" s="77">
        <v>0</v>
      </c>
      <c r="N214" s="77">
        <v>0</v>
      </c>
      <c r="O214" s="77">
        <v>0</v>
      </c>
      <c r="P214" s="77">
        <v>-88</v>
      </c>
      <c r="Q214" s="77">
        <v>927</v>
      </c>
      <c r="R214" s="77">
        <v>927</v>
      </c>
      <c r="S214" s="77">
        <v>0</v>
      </c>
      <c r="T214" s="77">
        <v>0</v>
      </c>
    </row>
    <row r="215" spans="1:20" ht="22.9" customHeight="1">
      <c r="A215" s="27" t="s">
        <v>168</v>
      </c>
      <c r="B215" s="77">
        <v>396</v>
      </c>
      <c r="C215" s="77">
        <v>-196</v>
      </c>
      <c r="D215" s="77">
        <v>0</v>
      </c>
      <c r="E215" s="77">
        <v>0</v>
      </c>
      <c r="F215" s="77">
        <v>0</v>
      </c>
      <c r="G215" s="77">
        <v>15</v>
      </c>
      <c r="H215" s="77">
        <v>0</v>
      </c>
      <c r="I215" s="77">
        <v>0</v>
      </c>
      <c r="J215" s="77">
        <v>0</v>
      </c>
      <c r="K215" s="77">
        <v>0</v>
      </c>
      <c r="L215" s="77">
        <v>0</v>
      </c>
      <c r="M215" s="77">
        <v>0</v>
      </c>
      <c r="N215" s="77">
        <v>0</v>
      </c>
      <c r="O215" s="77">
        <v>0</v>
      </c>
      <c r="P215" s="77">
        <v>-211</v>
      </c>
      <c r="Q215" s="77">
        <v>200</v>
      </c>
      <c r="R215" s="77">
        <v>200</v>
      </c>
      <c r="S215" s="77">
        <v>0</v>
      </c>
      <c r="T215" s="77">
        <v>0</v>
      </c>
    </row>
    <row r="216" spans="1:20" ht="22.9" customHeight="1">
      <c r="A216" s="27" t="s">
        <v>569</v>
      </c>
      <c r="B216" s="77">
        <v>0</v>
      </c>
      <c r="C216" s="77">
        <v>0</v>
      </c>
      <c r="D216" s="77">
        <v>0</v>
      </c>
      <c r="E216" s="77">
        <v>0</v>
      </c>
      <c r="F216" s="77">
        <v>0</v>
      </c>
      <c r="G216" s="77">
        <v>0</v>
      </c>
      <c r="H216" s="77">
        <v>0</v>
      </c>
      <c r="I216" s="77">
        <v>0</v>
      </c>
      <c r="J216" s="77">
        <v>0</v>
      </c>
      <c r="K216" s="77">
        <v>0</v>
      </c>
      <c r="L216" s="77">
        <v>0</v>
      </c>
      <c r="M216" s="77">
        <v>0</v>
      </c>
      <c r="N216" s="77">
        <v>0</v>
      </c>
      <c r="O216" s="77">
        <v>0</v>
      </c>
      <c r="P216" s="77">
        <v>0</v>
      </c>
      <c r="Q216" s="77">
        <v>0</v>
      </c>
      <c r="R216" s="77">
        <v>0</v>
      </c>
      <c r="S216" s="77">
        <v>0</v>
      </c>
      <c r="T216" s="77">
        <v>0</v>
      </c>
    </row>
    <row r="217" spans="1:20" ht="22.9" customHeight="1">
      <c r="A217" s="27" t="s">
        <v>570</v>
      </c>
      <c r="B217" s="77">
        <v>0</v>
      </c>
      <c r="C217" s="77">
        <v>0</v>
      </c>
      <c r="D217" s="77">
        <v>0</v>
      </c>
      <c r="E217" s="77">
        <v>0</v>
      </c>
      <c r="F217" s="77">
        <v>0</v>
      </c>
      <c r="G217" s="77">
        <v>0</v>
      </c>
      <c r="H217" s="77">
        <v>0</v>
      </c>
      <c r="I217" s="77">
        <v>0</v>
      </c>
      <c r="J217" s="77">
        <v>0</v>
      </c>
      <c r="K217" s="77">
        <v>0</v>
      </c>
      <c r="L217" s="77">
        <v>0</v>
      </c>
      <c r="M217" s="77">
        <v>0</v>
      </c>
      <c r="N217" s="77">
        <v>0</v>
      </c>
      <c r="O217" s="77">
        <v>0</v>
      </c>
      <c r="P217" s="77">
        <v>0</v>
      </c>
      <c r="Q217" s="77">
        <v>0</v>
      </c>
      <c r="R217" s="77">
        <v>0</v>
      </c>
      <c r="S217" s="77">
        <v>0</v>
      </c>
      <c r="T217" s="77">
        <v>0</v>
      </c>
    </row>
    <row r="218" spans="1:20" ht="22.9" customHeight="1">
      <c r="A218" s="27" t="s">
        <v>571</v>
      </c>
      <c r="B218" s="77">
        <v>0</v>
      </c>
      <c r="C218" s="77">
        <v>3593</v>
      </c>
      <c r="D218" s="77">
        <v>0</v>
      </c>
      <c r="E218" s="77">
        <v>2000</v>
      </c>
      <c r="F218" s="77">
        <v>1593</v>
      </c>
      <c r="G218" s="77">
        <v>0</v>
      </c>
      <c r="H218" s="77">
        <v>0</v>
      </c>
      <c r="I218" s="77">
        <v>0</v>
      </c>
      <c r="J218" s="77">
        <v>0</v>
      </c>
      <c r="K218" s="77">
        <v>0</v>
      </c>
      <c r="L218" s="77">
        <v>0</v>
      </c>
      <c r="M218" s="77">
        <v>0</v>
      </c>
      <c r="N218" s="77">
        <v>0</v>
      </c>
      <c r="O218" s="77">
        <v>0</v>
      </c>
      <c r="P218" s="77">
        <v>0</v>
      </c>
      <c r="Q218" s="77">
        <v>3593</v>
      </c>
      <c r="R218" s="77">
        <v>1593</v>
      </c>
      <c r="S218" s="77">
        <v>2000</v>
      </c>
      <c r="T218" s="77">
        <v>2000</v>
      </c>
    </row>
    <row r="219" spans="1:20" ht="22.9" customHeight="1">
      <c r="A219" s="27" t="s">
        <v>175</v>
      </c>
      <c r="B219" s="77">
        <v>3800</v>
      </c>
      <c r="C219" s="77">
        <v>-3800</v>
      </c>
      <c r="D219" s="77">
        <v>0</v>
      </c>
      <c r="E219" s="77">
        <v>0</v>
      </c>
      <c r="F219" s="77">
        <v>0</v>
      </c>
      <c r="G219" s="77">
        <v>0</v>
      </c>
      <c r="H219" s="77">
        <v>0</v>
      </c>
      <c r="I219" s="77">
        <v>0</v>
      </c>
      <c r="J219" s="77">
        <v>0</v>
      </c>
      <c r="K219" s="77">
        <v>-3800</v>
      </c>
      <c r="L219" s="77">
        <v>0</v>
      </c>
      <c r="M219" s="77">
        <v>0</v>
      </c>
      <c r="N219" s="77">
        <v>0</v>
      </c>
      <c r="O219" s="77">
        <v>0</v>
      </c>
      <c r="P219" s="77">
        <v>0</v>
      </c>
      <c r="Q219" s="77">
        <v>0</v>
      </c>
      <c r="R219" s="77">
        <v>0</v>
      </c>
      <c r="S219" s="77">
        <v>0</v>
      </c>
      <c r="T219" s="77">
        <v>0</v>
      </c>
    </row>
    <row r="220" spans="1:20" ht="22.9" customHeight="1">
      <c r="A220" s="27" t="s">
        <v>176</v>
      </c>
      <c r="B220" s="77">
        <v>7544</v>
      </c>
      <c r="C220" s="77">
        <v>-4991</v>
      </c>
      <c r="D220" s="77">
        <v>0</v>
      </c>
      <c r="E220" s="77">
        <v>0</v>
      </c>
      <c r="F220" s="77">
        <v>2683</v>
      </c>
      <c r="G220" s="77">
        <v>7544</v>
      </c>
      <c r="H220" s="77">
        <v>0</v>
      </c>
      <c r="I220" s="77">
        <v>0</v>
      </c>
      <c r="J220" s="77">
        <v>0</v>
      </c>
      <c r="K220" s="77">
        <v>2645</v>
      </c>
      <c r="L220" s="77">
        <v>0</v>
      </c>
      <c r="M220" s="77">
        <v>0</v>
      </c>
      <c r="N220" s="77">
        <v>0</v>
      </c>
      <c r="O220" s="77">
        <v>-2683</v>
      </c>
      <c r="P220" s="77">
        <v>-15180</v>
      </c>
      <c r="Q220" s="77">
        <v>2553</v>
      </c>
      <c r="R220" s="77">
        <v>2553</v>
      </c>
      <c r="S220" s="77">
        <v>0</v>
      </c>
      <c r="T220" s="77">
        <v>0</v>
      </c>
    </row>
    <row r="221" spans="1:20" ht="22.9" customHeight="1">
      <c r="A221" s="27" t="s">
        <v>177</v>
      </c>
      <c r="B221" s="77">
        <v>0</v>
      </c>
      <c r="C221" s="77">
        <v>0</v>
      </c>
      <c r="D221" s="77">
        <v>0</v>
      </c>
      <c r="E221" s="77">
        <v>0</v>
      </c>
      <c r="F221" s="77">
        <v>0</v>
      </c>
      <c r="G221" s="77">
        <v>0</v>
      </c>
      <c r="H221" s="77">
        <v>0</v>
      </c>
      <c r="I221" s="77">
        <v>0</v>
      </c>
      <c r="J221" s="77">
        <v>0</v>
      </c>
      <c r="K221" s="77">
        <v>0</v>
      </c>
      <c r="L221" s="77">
        <v>0</v>
      </c>
      <c r="M221" s="77">
        <v>0</v>
      </c>
      <c r="N221" s="77">
        <v>0</v>
      </c>
      <c r="O221" s="77">
        <v>0</v>
      </c>
      <c r="P221" s="77">
        <v>0</v>
      </c>
      <c r="Q221" s="77">
        <v>0</v>
      </c>
      <c r="R221" s="77">
        <v>0</v>
      </c>
      <c r="S221" s="77">
        <v>0</v>
      </c>
      <c r="T221" s="77">
        <v>0</v>
      </c>
    </row>
    <row r="222" spans="1:20" ht="22.9" customHeight="1">
      <c r="A222" s="27" t="s">
        <v>178</v>
      </c>
      <c r="B222" s="77">
        <v>7544</v>
      </c>
      <c r="C222" s="77">
        <v>-4991</v>
      </c>
      <c r="D222" s="77">
        <v>0</v>
      </c>
      <c r="E222" s="77">
        <v>0</v>
      </c>
      <c r="F222" s="77">
        <v>2683</v>
      </c>
      <c r="G222" s="77">
        <v>7544</v>
      </c>
      <c r="H222" s="77">
        <v>0</v>
      </c>
      <c r="I222" s="77">
        <v>0</v>
      </c>
      <c r="J222" s="77">
        <v>0</v>
      </c>
      <c r="K222" s="77">
        <v>2645</v>
      </c>
      <c r="L222" s="77">
        <v>0</v>
      </c>
      <c r="M222" s="77">
        <v>0</v>
      </c>
      <c r="N222" s="77">
        <v>0</v>
      </c>
      <c r="O222" s="77">
        <v>-2683</v>
      </c>
      <c r="P222" s="77">
        <v>-15180</v>
      </c>
      <c r="Q222" s="77">
        <v>2553</v>
      </c>
      <c r="R222" s="77">
        <v>2553</v>
      </c>
      <c r="S222" s="77">
        <v>0</v>
      </c>
      <c r="T222" s="77">
        <v>0</v>
      </c>
    </row>
    <row r="223" spans="1:20" ht="22.9" customHeight="1">
      <c r="A223" s="27" t="s">
        <v>271</v>
      </c>
      <c r="B223" s="77">
        <v>10242</v>
      </c>
      <c r="C223" s="77">
        <v>183</v>
      </c>
      <c r="D223" s="77">
        <v>0</v>
      </c>
      <c r="E223" s="77">
        <v>0</v>
      </c>
      <c r="F223" s="77">
        <v>0</v>
      </c>
      <c r="G223" s="77">
        <v>0</v>
      </c>
      <c r="H223" s="77">
        <v>0</v>
      </c>
      <c r="I223" s="77">
        <v>0</v>
      </c>
      <c r="J223" s="77">
        <v>0</v>
      </c>
      <c r="K223" s="77">
        <v>0</v>
      </c>
      <c r="L223" s="77">
        <v>0</v>
      </c>
      <c r="M223" s="77">
        <v>0</v>
      </c>
      <c r="N223" s="77">
        <v>12977</v>
      </c>
      <c r="O223" s="77">
        <v>0</v>
      </c>
      <c r="P223" s="77">
        <v>-12794</v>
      </c>
      <c r="Q223" s="77">
        <v>10425</v>
      </c>
      <c r="R223" s="77">
        <v>10425</v>
      </c>
      <c r="S223" s="77">
        <v>0</v>
      </c>
      <c r="T223" s="77">
        <v>0</v>
      </c>
    </row>
    <row r="224" spans="1:20" ht="22.9" customHeight="1">
      <c r="A224" s="27" t="s">
        <v>810</v>
      </c>
      <c r="B224" s="77">
        <v>0</v>
      </c>
      <c r="C224" s="77">
        <v>0</v>
      </c>
      <c r="D224" s="77">
        <v>0</v>
      </c>
      <c r="E224" s="77">
        <v>0</v>
      </c>
      <c r="F224" s="77">
        <v>0</v>
      </c>
      <c r="G224" s="77">
        <v>0</v>
      </c>
      <c r="H224" s="77">
        <v>0</v>
      </c>
      <c r="I224" s="77">
        <v>0</v>
      </c>
      <c r="J224" s="77">
        <v>0</v>
      </c>
      <c r="K224" s="77">
        <v>0</v>
      </c>
      <c r="L224" s="77">
        <v>0</v>
      </c>
      <c r="M224" s="77">
        <v>0</v>
      </c>
      <c r="N224" s="77">
        <v>0</v>
      </c>
      <c r="O224" s="77">
        <v>0</v>
      </c>
      <c r="P224" s="77">
        <v>0</v>
      </c>
      <c r="Q224" s="77">
        <v>0</v>
      </c>
      <c r="R224" s="77">
        <v>0</v>
      </c>
      <c r="S224" s="77">
        <v>0</v>
      </c>
      <c r="T224" s="77">
        <v>0</v>
      </c>
    </row>
    <row r="225" spans="1:20" ht="22.9" customHeight="1">
      <c r="A225" s="27" t="s">
        <v>811</v>
      </c>
      <c r="B225" s="77">
        <v>0</v>
      </c>
      <c r="C225" s="77">
        <v>0</v>
      </c>
      <c r="D225" s="77">
        <v>0</v>
      </c>
      <c r="E225" s="77">
        <v>0</v>
      </c>
      <c r="F225" s="77">
        <v>0</v>
      </c>
      <c r="G225" s="77">
        <v>0</v>
      </c>
      <c r="H225" s="77">
        <v>0</v>
      </c>
      <c r="I225" s="77">
        <v>0</v>
      </c>
      <c r="J225" s="77">
        <v>0</v>
      </c>
      <c r="K225" s="77">
        <v>0</v>
      </c>
      <c r="L225" s="77">
        <v>0</v>
      </c>
      <c r="M225" s="77">
        <v>0</v>
      </c>
      <c r="N225" s="77">
        <v>0</v>
      </c>
      <c r="O225" s="77">
        <v>0</v>
      </c>
      <c r="P225" s="77">
        <v>0</v>
      </c>
      <c r="Q225" s="77">
        <v>0</v>
      </c>
      <c r="R225" s="77">
        <v>0</v>
      </c>
      <c r="S225" s="77">
        <v>0</v>
      </c>
      <c r="T225" s="77">
        <v>0</v>
      </c>
    </row>
    <row r="226" spans="1:20" ht="22.9" customHeight="1">
      <c r="A226" s="27" t="s">
        <v>316</v>
      </c>
      <c r="B226" s="77">
        <v>10242</v>
      </c>
      <c r="C226" s="77">
        <v>183</v>
      </c>
      <c r="D226" s="77">
        <v>0</v>
      </c>
      <c r="E226" s="77">
        <v>0</v>
      </c>
      <c r="F226" s="77">
        <v>0</v>
      </c>
      <c r="G226" s="77">
        <v>0</v>
      </c>
      <c r="H226" s="77">
        <v>0</v>
      </c>
      <c r="I226" s="77">
        <v>0</v>
      </c>
      <c r="J226" s="77">
        <v>0</v>
      </c>
      <c r="K226" s="77">
        <v>0</v>
      </c>
      <c r="L226" s="77">
        <v>0</v>
      </c>
      <c r="M226" s="77">
        <v>0</v>
      </c>
      <c r="N226" s="77">
        <v>12977</v>
      </c>
      <c r="O226" s="77">
        <v>0</v>
      </c>
      <c r="P226" s="77">
        <v>-12794</v>
      </c>
      <c r="Q226" s="77">
        <v>10425</v>
      </c>
      <c r="R226" s="77">
        <v>10425</v>
      </c>
      <c r="S226" s="77">
        <v>0</v>
      </c>
      <c r="T226" s="77">
        <v>0</v>
      </c>
    </row>
    <row r="227" spans="1:20" ht="22.9" customHeight="1">
      <c r="A227" s="27" t="s">
        <v>272</v>
      </c>
      <c r="B227" s="77">
        <v>0</v>
      </c>
      <c r="C227" s="77">
        <v>27</v>
      </c>
      <c r="D227" s="77">
        <v>0</v>
      </c>
      <c r="E227" s="77">
        <v>8</v>
      </c>
      <c r="F227" s="77">
        <v>0</v>
      </c>
      <c r="G227" s="77">
        <v>0</v>
      </c>
      <c r="H227" s="77">
        <v>0</v>
      </c>
      <c r="I227" s="77">
        <v>0</v>
      </c>
      <c r="J227" s="77">
        <v>0</v>
      </c>
      <c r="K227" s="77">
        <v>0</v>
      </c>
      <c r="L227" s="77">
        <v>0</v>
      </c>
      <c r="M227" s="77">
        <v>0</v>
      </c>
      <c r="N227" s="77">
        <v>19</v>
      </c>
      <c r="O227" s="77">
        <v>0</v>
      </c>
      <c r="P227" s="77">
        <v>0</v>
      </c>
      <c r="Q227" s="77">
        <v>27</v>
      </c>
      <c r="R227" s="77">
        <v>27</v>
      </c>
      <c r="S227" s="77">
        <v>0</v>
      </c>
      <c r="T227" s="77">
        <v>0</v>
      </c>
    </row>
    <row r="228" spans="1:20" ht="22.9" customHeight="1">
      <c r="A228" s="27" t="s">
        <v>812</v>
      </c>
      <c r="B228" s="77">
        <v>0</v>
      </c>
      <c r="C228" s="77">
        <v>0</v>
      </c>
      <c r="D228" s="77">
        <v>0</v>
      </c>
      <c r="E228" s="77">
        <v>0</v>
      </c>
      <c r="F228" s="77">
        <v>0</v>
      </c>
      <c r="G228" s="77">
        <v>0</v>
      </c>
      <c r="H228" s="77">
        <v>0</v>
      </c>
      <c r="I228" s="77">
        <v>0</v>
      </c>
      <c r="J228" s="77">
        <v>0</v>
      </c>
      <c r="K228" s="77">
        <v>0</v>
      </c>
      <c r="L228" s="77">
        <v>0</v>
      </c>
      <c r="M228" s="77">
        <v>0</v>
      </c>
      <c r="N228" s="77">
        <v>0</v>
      </c>
      <c r="O228" s="77">
        <v>0</v>
      </c>
      <c r="P228" s="77">
        <v>0</v>
      </c>
      <c r="Q228" s="77">
        <v>0</v>
      </c>
      <c r="R228" s="77">
        <v>0</v>
      </c>
      <c r="S228" s="77">
        <v>0</v>
      </c>
      <c r="T228" s="77">
        <v>0</v>
      </c>
    </row>
    <row r="229" spans="1:20" ht="22.9" customHeight="1">
      <c r="A229" s="27" t="s">
        <v>813</v>
      </c>
      <c r="B229" s="77">
        <v>0</v>
      </c>
      <c r="C229" s="77">
        <v>0</v>
      </c>
      <c r="D229" s="77">
        <v>0</v>
      </c>
      <c r="E229" s="77">
        <v>0</v>
      </c>
      <c r="F229" s="77">
        <v>0</v>
      </c>
      <c r="G229" s="77">
        <v>0</v>
      </c>
      <c r="H229" s="77">
        <v>0</v>
      </c>
      <c r="I229" s="77">
        <v>0</v>
      </c>
      <c r="J229" s="77">
        <v>0</v>
      </c>
      <c r="K229" s="77">
        <v>0</v>
      </c>
      <c r="L229" s="77">
        <v>0</v>
      </c>
      <c r="M229" s="77">
        <v>0</v>
      </c>
      <c r="N229" s="77">
        <v>0</v>
      </c>
      <c r="O229" s="77">
        <v>0</v>
      </c>
      <c r="P229" s="77">
        <v>0</v>
      </c>
      <c r="Q229" s="77">
        <v>0</v>
      </c>
      <c r="R229" s="77">
        <v>0</v>
      </c>
      <c r="S229" s="77">
        <v>0</v>
      </c>
      <c r="T229" s="77">
        <v>0</v>
      </c>
    </row>
    <row r="230" spans="1:20" ht="22.9" customHeight="1">
      <c r="A230" s="27" t="s">
        <v>317</v>
      </c>
      <c r="B230" s="77">
        <v>0</v>
      </c>
      <c r="C230" s="77">
        <v>27</v>
      </c>
      <c r="D230" s="77">
        <v>0</v>
      </c>
      <c r="E230" s="77">
        <v>8</v>
      </c>
      <c r="F230" s="77">
        <v>0</v>
      </c>
      <c r="G230" s="77">
        <v>0</v>
      </c>
      <c r="H230" s="77">
        <v>0</v>
      </c>
      <c r="I230" s="77">
        <v>0</v>
      </c>
      <c r="J230" s="77">
        <v>0</v>
      </c>
      <c r="K230" s="77">
        <v>0</v>
      </c>
      <c r="L230" s="77">
        <v>0</v>
      </c>
      <c r="M230" s="77">
        <v>0</v>
      </c>
      <c r="N230" s="77">
        <v>19</v>
      </c>
      <c r="O230" s="77">
        <v>0</v>
      </c>
      <c r="P230" s="77">
        <v>0</v>
      </c>
      <c r="Q230" s="77">
        <v>27</v>
      </c>
      <c r="R230" s="77">
        <v>27</v>
      </c>
      <c r="S230" s="77">
        <v>0</v>
      </c>
      <c r="T230" s="77">
        <v>0</v>
      </c>
    </row>
  </sheetData>
  <mergeCells count="10">
    <mergeCell ref="A1:T1"/>
    <mergeCell ref="A2:T2"/>
    <mergeCell ref="A3:T3"/>
    <mergeCell ref="A4:A5"/>
    <mergeCell ref="B4:B5"/>
    <mergeCell ref="Q4:Q5"/>
    <mergeCell ref="R4:R5"/>
    <mergeCell ref="S4:S5"/>
    <mergeCell ref="T4:T5"/>
    <mergeCell ref="C4:P4"/>
  </mergeCells>
  <phoneticPr fontId="2" type="noConversion"/>
  <printOptions horizontalCentered="1"/>
  <pageMargins left="0.23622047244094491" right="0.15748031496062992" top="0.39370078740157483" bottom="0.39370078740157483" header="0.23622047244094491" footer="0.15748031496062992"/>
  <pageSetup paperSize="9" scale="70" firstPageNumber="11" fitToHeight="100" orientation="landscape" useFirstPageNumber="1" r:id="rId1"/>
  <headerFooter alignWithMargins="0">
    <oddFooter>&amp;C&amp;14‐21 ‐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5"/>
  <sheetViews>
    <sheetView showGridLines="0" showZeros="0" view="pageLayout" topLeftCell="A163" zoomScaleNormal="100" workbookViewId="0">
      <selection activeCell="J196" sqref="J196:J201"/>
    </sheetView>
  </sheetViews>
  <sheetFormatPr defaultColWidth="9.125" defaultRowHeight="14.25"/>
  <cols>
    <col min="1" max="1" width="29.5" style="6" customWidth="1"/>
    <col min="2" max="2" width="9.625" style="6" customWidth="1"/>
    <col min="3" max="3" width="8.5" style="6" customWidth="1"/>
    <col min="4" max="4" width="8" style="6" customWidth="1"/>
    <col min="5" max="5" width="8.5" style="6" customWidth="1"/>
    <col min="6" max="6" width="9" style="6" customWidth="1"/>
    <col min="7" max="7" width="8.5" style="6" customWidth="1"/>
    <col min="8" max="9" width="8" style="6" customWidth="1"/>
    <col min="10" max="10" width="6.625" style="6" customWidth="1"/>
    <col min="11" max="11" width="9.375" style="6" customWidth="1"/>
    <col min="12" max="12" width="7.625" style="6" customWidth="1"/>
    <col min="13" max="13" width="9.375" style="6" customWidth="1"/>
    <col min="14" max="14" width="8.25" style="6" customWidth="1"/>
    <col min="15" max="15" width="9.625" style="6" customWidth="1"/>
    <col min="16" max="16" width="9.375" style="6" customWidth="1"/>
    <col min="17" max="18" width="8.5" style="6" customWidth="1"/>
    <col min="19" max="16384" width="9.125" style="6"/>
  </cols>
  <sheetData>
    <row r="1" spans="1:18" ht="33.950000000000003" customHeight="1">
      <c r="A1" s="262" t="s">
        <v>848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</row>
    <row r="2" spans="1:18">
      <c r="A2" s="238" t="s">
        <v>849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</row>
    <row r="3" spans="1:18">
      <c r="A3" s="263" t="s">
        <v>3</v>
      </c>
      <c r="B3" s="263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63"/>
      <c r="P3" s="263"/>
      <c r="Q3" s="263"/>
      <c r="R3" s="263"/>
    </row>
    <row r="4" spans="1:18" ht="18" customHeight="1">
      <c r="A4" s="271" t="s">
        <v>0</v>
      </c>
      <c r="B4" s="272" t="s">
        <v>11</v>
      </c>
      <c r="C4" s="268" t="s">
        <v>80</v>
      </c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70"/>
      <c r="O4" s="272" t="s">
        <v>1</v>
      </c>
      <c r="P4" s="271" t="s">
        <v>14</v>
      </c>
      <c r="Q4" s="272" t="s">
        <v>81</v>
      </c>
      <c r="R4" s="272" t="s">
        <v>82</v>
      </c>
    </row>
    <row r="5" spans="1:18" ht="44.45" customHeight="1">
      <c r="A5" s="271"/>
      <c r="B5" s="272"/>
      <c r="C5" s="18" t="s">
        <v>13</v>
      </c>
      <c r="D5" s="19" t="s">
        <v>259</v>
      </c>
      <c r="E5" s="155" t="s">
        <v>437</v>
      </c>
      <c r="F5" s="155" t="s">
        <v>258</v>
      </c>
      <c r="G5" s="19" t="s">
        <v>438</v>
      </c>
      <c r="H5" s="19" t="s">
        <v>16</v>
      </c>
      <c r="I5" s="168" t="s">
        <v>73</v>
      </c>
      <c r="J5" s="19" t="s">
        <v>439</v>
      </c>
      <c r="K5" s="168" t="s">
        <v>83</v>
      </c>
      <c r="L5" s="155" t="s">
        <v>440</v>
      </c>
      <c r="M5" s="155" t="s">
        <v>17</v>
      </c>
      <c r="N5" s="155" t="s">
        <v>441</v>
      </c>
      <c r="O5" s="272"/>
      <c r="P5" s="271"/>
      <c r="Q5" s="272"/>
      <c r="R5" s="272"/>
    </row>
    <row r="6" spans="1:18" ht="22.5" customHeight="1">
      <c r="A6" s="27" t="s">
        <v>238</v>
      </c>
      <c r="B6" s="77">
        <v>4850</v>
      </c>
      <c r="C6" s="77">
        <v>54</v>
      </c>
      <c r="D6" s="77">
        <v>0</v>
      </c>
      <c r="E6" s="77">
        <v>0</v>
      </c>
      <c r="F6" s="77">
        <v>0</v>
      </c>
      <c r="G6" s="77">
        <v>59</v>
      </c>
      <c r="H6" s="77">
        <v>0</v>
      </c>
      <c r="I6" s="77">
        <v>0</v>
      </c>
      <c r="J6" s="77">
        <v>0</v>
      </c>
      <c r="K6" s="77">
        <v>-5</v>
      </c>
      <c r="L6" s="77">
        <v>0</v>
      </c>
      <c r="M6" s="77">
        <v>0</v>
      </c>
      <c r="N6" s="77">
        <v>0</v>
      </c>
      <c r="O6" s="77">
        <v>4904</v>
      </c>
      <c r="P6" s="77">
        <v>4904</v>
      </c>
      <c r="Q6" s="77">
        <v>0</v>
      </c>
      <c r="R6" s="77">
        <v>0</v>
      </c>
    </row>
    <row r="7" spans="1:18" s="176" customFormat="1" ht="22.5" customHeight="1">
      <c r="A7" s="27" t="s">
        <v>84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</row>
    <row r="8" spans="1:18" s="176" customFormat="1" ht="22.5" customHeight="1">
      <c r="A8" s="27" t="s">
        <v>85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</row>
    <row r="9" spans="1:18" s="176" customFormat="1" ht="22.5" customHeight="1">
      <c r="A9" s="27" t="s">
        <v>203</v>
      </c>
      <c r="B9" s="77">
        <v>4491</v>
      </c>
      <c r="C9" s="77">
        <v>144</v>
      </c>
      <c r="D9" s="77">
        <v>0</v>
      </c>
      <c r="E9" s="77">
        <v>0</v>
      </c>
      <c r="F9" s="77">
        <v>0</v>
      </c>
      <c r="G9" s="77">
        <v>59</v>
      </c>
      <c r="H9" s="77">
        <v>0</v>
      </c>
      <c r="I9" s="77">
        <v>0</v>
      </c>
      <c r="J9" s="77">
        <v>0</v>
      </c>
      <c r="K9" s="77">
        <v>85</v>
      </c>
      <c r="L9" s="77">
        <v>0</v>
      </c>
      <c r="M9" s="77">
        <v>0</v>
      </c>
      <c r="N9" s="77">
        <v>0</v>
      </c>
      <c r="O9" s="77">
        <v>4635</v>
      </c>
      <c r="P9" s="77">
        <v>4635</v>
      </c>
      <c r="Q9" s="77">
        <v>0</v>
      </c>
      <c r="R9" s="77">
        <v>0</v>
      </c>
    </row>
    <row r="10" spans="1:18" s="176" customFormat="1" ht="22.5" customHeight="1">
      <c r="A10" s="27" t="s">
        <v>86</v>
      </c>
      <c r="B10" s="77">
        <v>0</v>
      </c>
      <c r="C10" s="77">
        <v>0</v>
      </c>
      <c r="D10" s="77">
        <v>0</v>
      </c>
      <c r="E10" s="77">
        <v>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</row>
    <row r="11" spans="1:18" s="176" customFormat="1" ht="22.5" customHeight="1">
      <c r="A11" s="27" t="s">
        <v>87</v>
      </c>
      <c r="B11" s="77">
        <v>0</v>
      </c>
      <c r="C11" s="77">
        <v>0</v>
      </c>
      <c r="D11" s="77">
        <v>0</v>
      </c>
      <c r="E11" s="77">
        <v>0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0</v>
      </c>
      <c r="P11" s="77">
        <v>0</v>
      </c>
      <c r="Q11" s="77">
        <v>0</v>
      </c>
      <c r="R11" s="77">
        <v>0</v>
      </c>
    </row>
    <row r="12" spans="1:18" s="176" customFormat="1" ht="22.5" customHeight="1">
      <c r="A12" s="27" t="s">
        <v>88</v>
      </c>
      <c r="B12" s="77">
        <v>0</v>
      </c>
      <c r="C12" s="77">
        <v>0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7">
        <v>0</v>
      </c>
      <c r="Q12" s="77">
        <v>0</v>
      </c>
      <c r="R12" s="77">
        <v>0</v>
      </c>
    </row>
    <row r="13" spans="1:18" s="176" customFormat="1" ht="22.5" customHeight="1">
      <c r="A13" s="27" t="s">
        <v>89</v>
      </c>
      <c r="B13" s="77">
        <v>100</v>
      </c>
      <c r="C13" s="77">
        <v>-92</v>
      </c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-92</v>
      </c>
      <c r="L13" s="77">
        <v>0</v>
      </c>
      <c r="M13" s="77">
        <v>0</v>
      </c>
      <c r="N13" s="77">
        <v>0</v>
      </c>
      <c r="O13" s="77">
        <v>8</v>
      </c>
      <c r="P13" s="77">
        <v>8</v>
      </c>
      <c r="Q13" s="77">
        <v>0</v>
      </c>
      <c r="R13" s="77">
        <v>0</v>
      </c>
    </row>
    <row r="14" spans="1:18" s="176" customFormat="1" ht="22.5" customHeight="1">
      <c r="A14" s="27" t="s">
        <v>90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</row>
    <row r="15" spans="1:18" s="176" customFormat="1" ht="22.5" customHeight="1">
      <c r="A15" s="27" t="s">
        <v>91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spans="1:18" s="176" customFormat="1" ht="22.5" customHeight="1">
      <c r="A16" s="27" t="s">
        <v>92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</row>
    <row r="17" spans="1:18" s="176" customFormat="1" ht="22.5" customHeight="1">
      <c r="A17" s="27" t="s">
        <v>93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</row>
    <row r="18" spans="1:18" s="176" customFormat="1" ht="22.5" customHeight="1">
      <c r="A18" s="27" t="s">
        <v>18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</row>
    <row r="19" spans="1:18" s="176" customFormat="1" ht="22.5" customHeight="1">
      <c r="A19" s="27" t="s">
        <v>94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</row>
    <row r="20" spans="1:18" s="176" customFormat="1" ht="22.5" customHeight="1">
      <c r="A20" s="27" t="s">
        <v>95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</row>
    <row r="21" spans="1:18" s="176" customFormat="1" ht="22.5" customHeight="1">
      <c r="A21" s="27" t="s">
        <v>543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</row>
    <row r="22" spans="1:18" s="176" customFormat="1" ht="22.5" customHeight="1">
      <c r="A22" s="27" t="s">
        <v>96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</row>
    <row r="23" spans="1:18" s="176" customFormat="1" ht="22.5" customHeight="1">
      <c r="A23" s="27" t="s">
        <v>97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</row>
    <row r="24" spans="1:18" s="176" customFormat="1" ht="22.5" customHeight="1">
      <c r="A24" s="27" t="s">
        <v>98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spans="1:18" s="176" customFormat="1" ht="22.5" customHeight="1">
      <c r="A25" s="27" t="s">
        <v>204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</row>
    <row r="26" spans="1:18" s="176" customFormat="1" ht="22.5" customHeight="1">
      <c r="A26" s="27" t="s">
        <v>99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</row>
    <row r="27" spans="1:18" s="176" customFormat="1" ht="22.5" customHeight="1">
      <c r="A27" s="27" t="s">
        <v>100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</row>
    <row r="28" spans="1:18" s="176" customFormat="1" ht="22.5" customHeight="1">
      <c r="A28" s="27" t="s">
        <v>101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</row>
    <row r="29" spans="1:18" s="176" customFormat="1" ht="22.5" customHeight="1">
      <c r="A29" s="27" t="s">
        <v>102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</row>
    <row r="30" spans="1:18" s="176" customFormat="1" ht="22.5" customHeight="1">
      <c r="A30" s="27" t="s">
        <v>544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</row>
    <row r="31" spans="1:18" s="176" customFormat="1" ht="22.5" customHeight="1">
      <c r="A31" s="27" t="s">
        <v>545</v>
      </c>
      <c r="B31" s="77">
        <v>259</v>
      </c>
      <c r="C31" s="77">
        <v>2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7">
        <v>0</v>
      </c>
      <c r="K31" s="77">
        <v>2</v>
      </c>
      <c r="L31" s="77">
        <v>0</v>
      </c>
      <c r="M31" s="77">
        <v>0</v>
      </c>
      <c r="N31" s="77">
        <v>0</v>
      </c>
      <c r="O31" s="77">
        <v>261</v>
      </c>
      <c r="P31" s="77">
        <v>261</v>
      </c>
      <c r="Q31" s="77">
        <v>0</v>
      </c>
      <c r="R31" s="77">
        <v>0</v>
      </c>
    </row>
    <row r="32" spans="1:18" s="176" customFormat="1" ht="22.5" customHeight="1">
      <c r="A32" s="27" t="s">
        <v>103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</row>
    <row r="33" spans="1:18" s="176" customFormat="1" ht="22.5" customHeight="1">
      <c r="A33" s="27" t="s">
        <v>850</v>
      </c>
      <c r="B33" s="77">
        <v>187</v>
      </c>
      <c r="C33" s="77">
        <v>-187</v>
      </c>
      <c r="D33" s="77"/>
      <c r="E33" s="77"/>
      <c r="F33" s="77"/>
      <c r="G33" s="77"/>
      <c r="H33" s="77"/>
      <c r="I33" s="77"/>
      <c r="J33" s="77"/>
      <c r="K33" s="77">
        <v>-187</v>
      </c>
      <c r="L33" s="77"/>
      <c r="M33" s="77"/>
      <c r="N33" s="77"/>
      <c r="O33" s="77"/>
      <c r="P33" s="77"/>
      <c r="Q33" s="77"/>
      <c r="R33" s="77"/>
    </row>
    <row r="34" spans="1:18" s="176" customFormat="1" ht="22.5" customHeight="1">
      <c r="A34" s="27" t="s">
        <v>239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</row>
    <row r="35" spans="1:18" s="176" customFormat="1" ht="22.5" customHeight="1">
      <c r="A35" s="27" t="s">
        <v>104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</row>
    <row r="36" spans="1:18" s="176" customFormat="1" ht="22.5" customHeight="1">
      <c r="A36" s="27" t="s">
        <v>105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</row>
    <row r="37" spans="1:18" s="176" customFormat="1" ht="22.5" customHeight="1">
      <c r="A37" s="27" t="s">
        <v>106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</row>
    <row r="38" spans="1:18" s="176" customFormat="1" ht="22.5" customHeight="1">
      <c r="A38" s="27" t="s">
        <v>107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</row>
    <row r="39" spans="1:18" s="176" customFormat="1" ht="22.5" customHeight="1">
      <c r="A39" s="27" t="s">
        <v>108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</row>
    <row r="40" spans="1:18" s="176" customFormat="1" ht="22.5" customHeight="1">
      <c r="A40" s="27" t="s">
        <v>109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</row>
    <row r="41" spans="1:18" s="176" customFormat="1" ht="22.5" customHeight="1">
      <c r="A41" s="27" t="s">
        <v>240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</row>
    <row r="42" spans="1:18" s="176" customFormat="1" ht="22.5" customHeight="1">
      <c r="A42" s="27" t="s">
        <v>110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</row>
    <row r="43" spans="1:18" s="176" customFormat="1" ht="22.5" customHeight="1">
      <c r="A43" s="27" t="s">
        <v>241</v>
      </c>
      <c r="B43" s="77">
        <v>6600</v>
      </c>
      <c r="C43" s="77">
        <v>1247</v>
      </c>
      <c r="D43" s="77">
        <v>0</v>
      </c>
      <c r="E43" s="77">
        <v>458</v>
      </c>
      <c r="F43" s="77">
        <v>49</v>
      </c>
      <c r="G43" s="77">
        <v>0</v>
      </c>
      <c r="H43" s="77">
        <v>0</v>
      </c>
      <c r="I43" s="77">
        <v>0</v>
      </c>
      <c r="J43" s="77">
        <v>0</v>
      </c>
      <c r="K43" s="77">
        <v>740</v>
      </c>
      <c r="L43" s="77">
        <v>0</v>
      </c>
      <c r="M43" s="77">
        <v>0</v>
      </c>
      <c r="N43" s="77">
        <v>0</v>
      </c>
      <c r="O43" s="77">
        <v>7847</v>
      </c>
      <c r="P43" s="77">
        <v>7520</v>
      </c>
      <c r="Q43" s="77">
        <v>327</v>
      </c>
      <c r="R43" s="77">
        <v>327</v>
      </c>
    </row>
    <row r="44" spans="1:18" s="176" customFormat="1" ht="22.5" customHeight="1">
      <c r="A44" s="27" t="s">
        <v>111</v>
      </c>
      <c r="B44" s="77">
        <v>0</v>
      </c>
      <c r="C44" s="77">
        <v>0</v>
      </c>
      <c r="D44" s="77">
        <v>0</v>
      </c>
      <c r="E44" s="77">
        <v>0</v>
      </c>
      <c r="F44" s="77">
        <v>0</v>
      </c>
      <c r="G44" s="77">
        <v>0</v>
      </c>
      <c r="H44" s="77">
        <v>0</v>
      </c>
      <c r="I44" s="77">
        <v>0</v>
      </c>
      <c r="J44" s="77">
        <v>0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77">
        <v>0</v>
      </c>
      <c r="Q44" s="77">
        <v>0</v>
      </c>
      <c r="R44" s="77">
        <v>0</v>
      </c>
    </row>
    <row r="45" spans="1:18" s="176" customFormat="1" ht="22.5" customHeight="1">
      <c r="A45" s="27" t="s">
        <v>112</v>
      </c>
      <c r="B45" s="77">
        <v>0</v>
      </c>
      <c r="C45" s="77">
        <v>45</v>
      </c>
      <c r="D45" s="77">
        <v>0</v>
      </c>
      <c r="E45" s="77">
        <v>0</v>
      </c>
      <c r="F45" s="77">
        <v>45</v>
      </c>
      <c r="G45" s="77">
        <v>0</v>
      </c>
      <c r="H45" s="77">
        <v>0</v>
      </c>
      <c r="I45" s="77">
        <v>0</v>
      </c>
      <c r="J45" s="77">
        <v>0</v>
      </c>
      <c r="K45" s="77">
        <v>0</v>
      </c>
      <c r="L45" s="77">
        <v>0</v>
      </c>
      <c r="M45" s="77">
        <v>0</v>
      </c>
      <c r="N45" s="77">
        <v>0</v>
      </c>
      <c r="O45" s="77">
        <v>45</v>
      </c>
      <c r="P45" s="77">
        <v>8</v>
      </c>
      <c r="Q45" s="77">
        <v>37</v>
      </c>
      <c r="R45" s="77">
        <v>37</v>
      </c>
    </row>
    <row r="46" spans="1:18" s="176" customFormat="1" ht="22.5" customHeight="1">
      <c r="A46" s="27" t="s">
        <v>113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</v>
      </c>
      <c r="I46" s="77">
        <v>0</v>
      </c>
      <c r="J46" s="77">
        <v>0</v>
      </c>
      <c r="K46" s="77">
        <v>0</v>
      </c>
      <c r="L46" s="77">
        <v>0</v>
      </c>
      <c r="M46" s="77">
        <v>0</v>
      </c>
      <c r="N46" s="77">
        <v>0</v>
      </c>
      <c r="O46" s="77">
        <v>0</v>
      </c>
      <c r="P46" s="77">
        <v>0</v>
      </c>
      <c r="Q46" s="77">
        <v>0</v>
      </c>
      <c r="R46" s="77">
        <v>0</v>
      </c>
    </row>
    <row r="47" spans="1:18" s="176" customFormat="1" ht="22.5" customHeight="1">
      <c r="A47" s="27" t="s">
        <v>114</v>
      </c>
      <c r="B47" s="77">
        <v>0</v>
      </c>
      <c r="C47" s="77">
        <v>4</v>
      </c>
      <c r="D47" s="77">
        <v>0</v>
      </c>
      <c r="E47" s="77">
        <v>0</v>
      </c>
      <c r="F47" s="77">
        <v>4</v>
      </c>
      <c r="G47" s="77">
        <v>0</v>
      </c>
      <c r="H47" s="77">
        <v>0</v>
      </c>
      <c r="I47" s="77">
        <v>0</v>
      </c>
      <c r="J47" s="77">
        <v>0</v>
      </c>
      <c r="K47" s="77">
        <v>0</v>
      </c>
      <c r="L47" s="77">
        <v>0</v>
      </c>
      <c r="M47" s="77">
        <v>0</v>
      </c>
      <c r="N47" s="77">
        <v>0</v>
      </c>
      <c r="O47" s="77">
        <v>4</v>
      </c>
      <c r="P47" s="77">
        <v>2</v>
      </c>
      <c r="Q47" s="77">
        <v>2</v>
      </c>
      <c r="R47" s="77">
        <v>2</v>
      </c>
    </row>
    <row r="48" spans="1:18" s="176" customFormat="1" ht="22.5" customHeight="1">
      <c r="A48" s="27" t="s">
        <v>115</v>
      </c>
      <c r="B48" s="77">
        <v>6600</v>
      </c>
      <c r="C48" s="77">
        <v>1198</v>
      </c>
      <c r="D48" s="77">
        <v>0</v>
      </c>
      <c r="E48" s="77">
        <v>458</v>
      </c>
      <c r="F48" s="77">
        <v>0</v>
      </c>
      <c r="G48" s="77">
        <v>0</v>
      </c>
      <c r="H48" s="77">
        <v>0</v>
      </c>
      <c r="I48" s="77">
        <v>0</v>
      </c>
      <c r="J48" s="77">
        <v>0</v>
      </c>
      <c r="K48" s="77">
        <v>740</v>
      </c>
      <c r="L48" s="77">
        <v>0</v>
      </c>
      <c r="M48" s="77">
        <v>0</v>
      </c>
      <c r="N48" s="77">
        <v>0</v>
      </c>
      <c r="O48" s="77">
        <v>7798</v>
      </c>
      <c r="P48" s="77">
        <v>7510</v>
      </c>
      <c r="Q48" s="77">
        <v>288</v>
      </c>
      <c r="R48" s="77">
        <v>288</v>
      </c>
    </row>
    <row r="49" spans="1:18" s="176" customFormat="1" ht="22.5" customHeight="1">
      <c r="A49" s="27" t="s">
        <v>116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</row>
    <row r="50" spans="1:18" s="176" customFormat="1" ht="22.5" customHeight="1">
      <c r="A50" s="27" t="s">
        <v>117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</row>
    <row r="51" spans="1:18" s="176" customFormat="1" ht="22.5" customHeight="1">
      <c r="A51" s="27" t="s">
        <v>118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</row>
    <row r="52" spans="1:18" s="176" customFormat="1" ht="22.5" customHeight="1">
      <c r="A52" s="27" t="s">
        <v>442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</row>
    <row r="53" spans="1:18" s="176" customFormat="1" ht="22.5" customHeight="1">
      <c r="A53" s="27" t="s">
        <v>119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</row>
    <row r="54" spans="1:18" s="176" customFormat="1" ht="22.5" customHeight="1">
      <c r="A54" s="27" t="s">
        <v>546</v>
      </c>
      <c r="B54" s="77">
        <v>0</v>
      </c>
      <c r="C54" s="77">
        <v>10</v>
      </c>
      <c r="D54" s="77">
        <v>0</v>
      </c>
      <c r="E54" s="77">
        <v>10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10</v>
      </c>
      <c r="P54" s="77">
        <v>10</v>
      </c>
      <c r="Q54" s="77">
        <v>0</v>
      </c>
      <c r="R54" s="77">
        <v>0</v>
      </c>
    </row>
    <row r="55" spans="1:18" s="176" customFormat="1" ht="22.5" customHeight="1">
      <c r="A55" s="27" t="s">
        <v>547</v>
      </c>
      <c r="B55" s="77">
        <v>0</v>
      </c>
      <c r="C55" s="77">
        <v>10</v>
      </c>
      <c r="D55" s="77">
        <v>0</v>
      </c>
      <c r="E55" s="77">
        <v>10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10</v>
      </c>
      <c r="P55" s="77">
        <v>10</v>
      </c>
      <c r="Q55" s="77">
        <v>0</v>
      </c>
      <c r="R55" s="77">
        <v>0</v>
      </c>
    </row>
    <row r="56" spans="1:18" s="176" customFormat="1" ht="22.5" customHeight="1">
      <c r="A56" s="27" t="s">
        <v>120</v>
      </c>
      <c r="B56" s="77">
        <v>0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77">
        <v>0</v>
      </c>
    </row>
    <row r="57" spans="1:18" s="176" customFormat="1" ht="22.5" customHeight="1">
      <c r="A57" s="27" t="s">
        <v>19</v>
      </c>
      <c r="B57" s="77">
        <v>0</v>
      </c>
      <c r="C57" s="77">
        <v>0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  <c r="I57" s="77">
        <v>0</v>
      </c>
      <c r="J57" s="77">
        <v>0</v>
      </c>
      <c r="K57" s="77">
        <v>0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</row>
    <row r="58" spans="1:18" s="176" customFormat="1" ht="22.5" customHeight="1">
      <c r="A58" s="27" t="s">
        <v>548</v>
      </c>
      <c r="B58" s="77">
        <v>0</v>
      </c>
      <c r="C58" s="77">
        <v>0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</row>
    <row r="59" spans="1:18" s="176" customFormat="1" ht="22.5" customHeight="1">
      <c r="A59" s="27" t="s">
        <v>549</v>
      </c>
      <c r="B59" s="77">
        <v>0</v>
      </c>
      <c r="C59" s="77">
        <v>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7">
        <v>0</v>
      </c>
      <c r="R59" s="77">
        <v>0</v>
      </c>
    </row>
    <row r="60" spans="1:18" s="176" customFormat="1" ht="22.5" customHeight="1">
      <c r="A60" s="27" t="s">
        <v>121</v>
      </c>
      <c r="B60" s="77">
        <v>0</v>
      </c>
      <c r="C60" s="77">
        <v>0</v>
      </c>
      <c r="D60" s="77">
        <v>0</v>
      </c>
      <c r="E60" s="77">
        <v>0</v>
      </c>
      <c r="F60" s="77">
        <v>0</v>
      </c>
      <c r="G60" s="77">
        <v>0</v>
      </c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</row>
    <row r="61" spans="1:18" s="176" customFormat="1" ht="22.5" customHeight="1">
      <c r="A61" s="27" t="s">
        <v>242</v>
      </c>
      <c r="B61" s="77">
        <v>0</v>
      </c>
      <c r="C61" s="77">
        <v>146</v>
      </c>
      <c r="D61" s="77">
        <v>0</v>
      </c>
      <c r="E61" s="77">
        <v>146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146</v>
      </c>
      <c r="P61" s="77">
        <v>146</v>
      </c>
      <c r="Q61" s="77">
        <v>0</v>
      </c>
      <c r="R61" s="77">
        <v>0</v>
      </c>
    </row>
    <row r="62" spans="1:18" s="176" customFormat="1" ht="22.5" customHeight="1">
      <c r="A62" s="27" t="s">
        <v>122</v>
      </c>
      <c r="B62" s="77">
        <v>0</v>
      </c>
      <c r="C62" s="77">
        <v>0</v>
      </c>
      <c r="D62" s="77">
        <v>0</v>
      </c>
      <c r="E62" s="77">
        <v>0</v>
      </c>
      <c r="F62" s="77">
        <v>0</v>
      </c>
      <c r="G62" s="77">
        <v>0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</row>
    <row r="63" spans="1:18" s="176" customFormat="1" ht="22.5" customHeight="1">
      <c r="A63" s="27" t="s">
        <v>123</v>
      </c>
      <c r="B63" s="77">
        <v>0</v>
      </c>
      <c r="C63" s="77">
        <v>0</v>
      </c>
      <c r="D63" s="77">
        <v>0</v>
      </c>
      <c r="E63" s="77">
        <v>0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</row>
    <row r="64" spans="1:18" s="176" customFormat="1" ht="22.5" customHeight="1">
      <c r="A64" s="27" t="s">
        <v>124</v>
      </c>
      <c r="B64" s="77">
        <v>0</v>
      </c>
      <c r="C64" s="77">
        <v>0</v>
      </c>
      <c r="D64" s="77">
        <v>0</v>
      </c>
      <c r="E64" s="77">
        <v>0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0</v>
      </c>
      <c r="Q64" s="77">
        <v>0</v>
      </c>
      <c r="R64" s="77">
        <v>0</v>
      </c>
    </row>
    <row r="65" spans="1:18" s="176" customFormat="1" ht="22.5" customHeight="1">
      <c r="A65" s="27" t="s">
        <v>125</v>
      </c>
      <c r="B65" s="77">
        <v>0</v>
      </c>
      <c r="C65" s="77">
        <v>0</v>
      </c>
      <c r="D65" s="77">
        <v>0</v>
      </c>
      <c r="E65" s="77">
        <v>0</v>
      </c>
      <c r="F65" s="77">
        <v>0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7">
        <v>0</v>
      </c>
      <c r="Q65" s="77">
        <v>0</v>
      </c>
      <c r="R65" s="77">
        <v>0</v>
      </c>
    </row>
    <row r="66" spans="1:18" s="176" customFormat="1" ht="22.5" customHeight="1">
      <c r="A66" s="27" t="s">
        <v>126</v>
      </c>
      <c r="B66" s="77">
        <v>0</v>
      </c>
      <c r="C66" s="77">
        <v>146</v>
      </c>
      <c r="D66" s="77">
        <v>0</v>
      </c>
      <c r="E66" s="77">
        <v>146</v>
      </c>
      <c r="F66" s="77">
        <v>0</v>
      </c>
      <c r="G66" s="77">
        <v>0</v>
      </c>
      <c r="H66" s="77">
        <v>0</v>
      </c>
      <c r="I66" s="77">
        <v>0</v>
      </c>
      <c r="J66" s="77">
        <v>0</v>
      </c>
      <c r="K66" s="77">
        <v>0</v>
      </c>
      <c r="L66" s="77">
        <v>0</v>
      </c>
      <c r="M66" s="77">
        <v>0</v>
      </c>
      <c r="N66" s="77">
        <v>0</v>
      </c>
      <c r="O66" s="77">
        <v>146</v>
      </c>
      <c r="P66" s="77">
        <v>146</v>
      </c>
      <c r="Q66" s="77">
        <v>0</v>
      </c>
      <c r="R66" s="77">
        <v>0</v>
      </c>
    </row>
    <row r="67" spans="1:18" s="176" customFormat="1" ht="22.5" customHeight="1">
      <c r="A67" s="27" t="s">
        <v>127</v>
      </c>
      <c r="B67" s="77">
        <v>0</v>
      </c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</row>
    <row r="68" spans="1:18" s="176" customFormat="1" ht="22.5" customHeight="1">
      <c r="A68" s="27" t="s">
        <v>128</v>
      </c>
      <c r="B68" s="77">
        <v>0</v>
      </c>
      <c r="C68" s="77">
        <v>0</v>
      </c>
      <c r="D68" s="77">
        <v>0</v>
      </c>
      <c r="E68" s="77">
        <v>0</v>
      </c>
      <c r="F68" s="77">
        <v>0</v>
      </c>
      <c r="G68" s="77">
        <v>0</v>
      </c>
      <c r="H68" s="77">
        <v>0</v>
      </c>
      <c r="I68" s="77">
        <v>0</v>
      </c>
      <c r="J68" s="77">
        <v>0</v>
      </c>
      <c r="K68" s="77">
        <v>0</v>
      </c>
      <c r="L68" s="77">
        <v>0</v>
      </c>
      <c r="M68" s="77">
        <v>0</v>
      </c>
      <c r="N68" s="77">
        <v>0</v>
      </c>
      <c r="O68" s="77">
        <v>0</v>
      </c>
      <c r="P68" s="77">
        <v>0</v>
      </c>
      <c r="Q68" s="77">
        <v>0</v>
      </c>
      <c r="R68" s="77">
        <v>0</v>
      </c>
    </row>
    <row r="69" spans="1:18" s="176" customFormat="1" ht="22.5" customHeight="1">
      <c r="A69" s="27" t="s">
        <v>129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</row>
    <row r="70" spans="1:18" s="176" customFormat="1" ht="22.5" customHeight="1">
      <c r="A70" s="27" t="s">
        <v>130</v>
      </c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</row>
    <row r="71" spans="1:18" s="176" customFormat="1" ht="22.5" customHeight="1">
      <c r="A71" s="27" t="s">
        <v>131</v>
      </c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</row>
    <row r="72" spans="1:18" s="176" customFormat="1" ht="22.5" customHeight="1">
      <c r="A72" s="27" t="s">
        <v>267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</row>
    <row r="73" spans="1:18" s="176" customFormat="1" ht="22.5" customHeight="1">
      <c r="A73" s="27" t="s">
        <v>443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</row>
    <row r="74" spans="1:18" s="176" customFormat="1" ht="22.5" customHeight="1">
      <c r="A74" s="27" t="s">
        <v>550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</row>
    <row r="75" spans="1:18" s="176" customFormat="1" ht="22.5" customHeight="1">
      <c r="A75" s="27" t="s">
        <v>132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</row>
    <row r="76" spans="1:18" s="176" customFormat="1" ht="22.5" customHeight="1">
      <c r="A76" s="27" t="s">
        <v>551</v>
      </c>
      <c r="B76" s="77">
        <v>741</v>
      </c>
      <c r="C76" s="77">
        <v>0</v>
      </c>
      <c r="D76" s="77">
        <v>210</v>
      </c>
      <c r="E76" s="77"/>
      <c r="F76" s="77">
        <v>0</v>
      </c>
      <c r="G76" s="77">
        <v>0</v>
      </c>
      <c r="H76" s="77">
        <v>0</v>
      </c>
      <c r="I76" s="77">
        <v>0</v>
      </c>
      <c r="J76" s="77">
        <v>530</v>
      </c>
      <c r="K76" s="77">
        <v>1</v>
      </c>
      <c r="L76" s="77">
        <v>0</v>
      </c>
      <c r="M76" s="77">
        <v>0</v>
      </c>
      <c r="N76" s="77">
        <v>0</v>
      </c>
      <c r="O76" s="77">
        <v>741</v>
      </c>
      <c r="P76" s="77">
        <v>741</v>
      </c>
      <c r="Q76" s="77"/>
      <c r="R76" s="77"/>
    </row>
    <row r="77" spans="1:18" s="176" customFormat="1" ht="22.5" customHeight="1">
      <c r="A77" s="27" t="s">
        <v>552</v>
      </c>
      <c r="B77" s="77">
        <v>0</v>
      </c>
      <c r="C77" s="77">
        <v>0</v>
      </c>
      <c r="D77" s="77">
        <v>0</v>
      </c>
      <c r="E77" s="77">
        <v>0</v>
      </c>
      <c r="F77" s="77">
        <v>0</v>
      </c>
      <c r="G77" s="77">
        <v>0</v>
      </c>
      <c r="H77" s="77">
        <v>0</v>
      </c>
      <c r="I77" s="77">
        <v>0</v>
      </c>
      <c r="J77" s="77">
        <v>0</v>
      </c>
      <c r="K77" s="77">
        <v>0</v>
      </c>
      <c r="L77" s="77">
        <v>0</v>
      </c>
      <c r="M77" s="77">
        <v>0</v>
      </c>
      <c r="N77" s="77">
        <v>0</v>
      </c>
      <c r="O77" s="77">
        <v>0</v>
      </c>
      <c r="P77" s="77">
        <v>0</v>
      </c>
      <c r="Q77" s="77"/>
      <c r="R77" s="77"/>
    </row>
    <row r="78" spans="1:18" s="176" customFormat="1" ht="22.5" customHeight="1">
      <c r="A78" s="27" t="s">
        <v>133</v>
      </c>
      <c r="B78" s="77">
        <v>0</v>
      </c>
      <c r="C78" s="77">
        <v>0</v>
      </c>
      <c r="D78" s="77">
        <v>0</v>
      </c>
      <c r="E78" s="77">
        <v>0</v>
      </c>
      <c r="F78" s="77">
        <v>0</v>
      </c>
      <c r="G78" s="77">
        <v>0</v>
      </c>
      <c r="H78" s="77">
        <v>0</v>
      </c>
      <c r="I78" s="77">
        <v>0</v>
      </c>
      <c r="J78" s="77">
        <v>0</v>
      </c>
      <c r="K78" s="77">
        <v>0</v>
      </c>
      <c r="L78" s="77">
        <v>0</v>
      </c>
      <c r="M78" s="77">
        <v>0</v>
      </c>
      <c r="N78" s="77">
        <v>0</v>
      </c>
      <c r="O78" s="77">
        <v>0</v>
      </c>
      <c r="P78" s="77">
        <v>0</v>
      </c>
      <c r="Q78" s="77"/>
      <c r="R78" s="77"/>
    </row>
    <row r="79" spans="1:18" s="176" customFormat="1" ht="22.5" customHeight="1">
      <c r="A79" s="27" t="s">
        <v>134</v>
      </c>
      <c r="B79" s="77">
        <v>0</v>
      </c>
      <c r="C79" s="77">
        <v>0</v>
      </c>
      <c r="D79" s="77">
        <v>0</v>
      </c>
      <c r="E79" s="77">
        <v>0</v>
      </c>
      <c r="F79" s="77">
        <v>0</v>
      </c>
      <c r="G79" s="77">
        <v>0</v>
      </c>
      <c r="H79" s="77">
        <v>0</v>
      </c>
      <c r="I79" s="77">
        <v>0</v>
      </c>
      <c r="J79" s="77">
        <v>0</v>
      </c>
      <c r="K79" s="77">
        <v>0</v>
      </c>
      <c r="L79" s="77">
        <v>0</v>
      </c>
      <c r="M79" s="77">
        <v>0</v>
      </c>
      <c r="N79" s="77">
        <v>0</v>
      </c>
      <c r="O79" s="77">
        <v>0</v>
      </c>
      <c r="P79" s="77">
        <v>0</v>
      </c>
      <c r="Q79" s="77"/>
      <c r="R79" s="77"/>
    </row>
    <row r="80" spans="1:18" s="176" customFormat="1" ht="22.5" customHeight="1">
      <c r="A80" s="27" t="s">
        <v>135</v>
      </c>
      <c r="B80" s="77">
        <v>741</v>
      </c>
      <c r="C80" s="77">
        <v>0</v>
      </c>
      <c r="D80" s="77">
        <v>210</v>
      </c>
      <c r="E80" s="77"/>
      <c r="F80" s="77">
        <v>0</v>
      </c>
      <c r="G80" s="77">
        <v>0</v>
      </c>
      <c r="H80" s="77">
        <v>0</v>
      </c>
      <c r="I80" s="77">
        <v>0</v>
      </c>
      <c r="J80" s="77">
        <v>530</v>
      </c>
      <c r="K80" s="77">
        <v>1</v>
      </c>
      <c r="L80" s="77">
        <v>0</v>
      </c>
      <c r="M80" s="77">
        <v>0</v>
      </c>
      <c r="N80" s="77">
        <v>0</v>
      </c>
      <c r="O80" s="77">
        <v>741</v>
      </c>
      <c r="P80" s="77">
        <v>741</v>
      </c>
      <c r="Q80" s="77"/>
      <c r="R80" s="77"/>
    </row>
    <row r="81" spans="1:18" s="176" customFormat="1" ht="22.5" customHeight="1">
      <c r="A81" s="27" t="s">
        <v>136</v>
      </c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</row>
    <row r="82" spans="1:18" s="176" customFormat="1" ht="22.5" customHeight="1">
      <c r="A82" s="27" t="s">
        <v>268</v>
      </c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</row>
    <row r="83" spans="1:18" s="176" customFormat="1" ht="22.5" customHeight="1">
      <c r="A83" s="27" t="s">
        <v>444</v>
      </c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</row>
    <row r="84" spans="1:18" s="176" customFormat="1" ht="22.5" customHeight="1">
      <c r="A84" s="27" t="s">
        <v>445</v>
      </c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</row>
    <row r="85" spans="1:18" s="176" customFormat="1" ht="22.5" customHeight="1">
      <c r="A85" s="27" t="s">
        <v>446</v>
      </c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</row>
    <row r="86" spans="1:18" s="176" customFormat="1" ht="22.5" customHeight="1">
      <c r="A86" s="27" t="s">
        <v>553</v>
      </c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</row>
    <row r="87" spans="1:18" s="176" customFormat="1" ht="22.5" customHeight="1">
      <c r="A87" s="27" t="s">
        <v>554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</row>
    <row r="88" spans="1:18" s="176" customFormat="1" ht="22.5" customHeight="1">
      <c r="A88" s="27" t="s">
        <v>555</v>
      </c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</row>
    <row r="89" spans="1:18" s="176" customFormat="1" ht="22.5" customHeight="1">
      <c r="A89" s="27" t="s">
        <v>243</v>
      </c>
      <c r="B89" s="77">
        <v>640</v>
      </c>
      <c r="C89" s="77">
        <v>500</v>
      </c>
      <c r="D89" s="77">
        <v>0</v>
      </c>
      <c r="E89" s="77">
        <v>0</v>
      </c>
      <c r="F89" s="77">
        <v>560</v>
      </c>
      <c r="G89" s="77">
        <v>0</v>
      </c>
      <c r="H89" s="77">
        <v>0</v>
      </c>
      <c r="I89" s="77">
        <v>0</v>
      </c>
      <c r="J89" s="77">
        <v>0</v>
      </c>
      <c r="K89" s="77">
        <v>-60</v>
      </c>
      <c r="L89" s="77">
        <v>0</v>
      </c>
      <c r="M89" s="77">
        <v>0</v>
      </c>
      <c r="N89" s="77">
        <v>0</v>
      </c>
      <c r="O89" s="77">
        <v>1140</v>
      </c>
      <c r="P89" s="77">
        <v>1140</v>
      </c>
      <c r="Q89" s="77">
        <v>0</v>
      </c>
      <c r="R89" s="77">
        <v>0</v>
      </c>
    </row>
    <row r="90" spans="1:18" s="176" customFormat="1" ht="22.5" customHeight="1">
      <c r="A90" s="27" t="s">
        <v>137</v>
      </c>
      <c r="B90" s="77">
        <v>0</v>
      </c>
      <c r="C90" s="77">
        <v>0</v>
      </c>
      <c r="D90" s="77">
        <v>0</v>
      </c>
      <c r="E90" s="77">
        <v>0</v>
      </c>
      <c r="F90" s="77">
        <v>0</v>
      </c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</row>
    <row r="91" spans="1:18" s="176" customFormat="1" ht="22.5" customHeight="1">
      <c r="A91" s="27" t="s">
        <v>138</v>
      </c>
      <c r="B91" s="77">
        <v>0</v>
      </c>
      <c r="C91" s="77">
        <v>0</v>
      </c>
      <c r="D91" s="77">
        <v>0</v>
      </c>
      <c r="E91" s="77">
        <v>0</v>
      </c>
      <c r="F91" s="77">
        <v>0</v>
      </c>
      <c r="G91" s="77">
        <v>0</v>
      </c>
      <c r="H91" s="77">
        <v>0</v>
      </c>
      <c r="I91" s="77">
        <v>0</v>
      </c>
      <c r="J91" s="77">
        <v>0</v>
      </c>
      <c r="K91" s="77">
        <v>0</v>
      </c>
      <c r="L91" s="77">
        <v>0</v>
      </c>
      <c r="M91" s="77">
        <v>0</v>
      </c>
      <c r="N91" s="77">
        <v>0</v>
      </c>
      <c r="O91" s="77">
        <v>0</v>
      </c>
      <c r="P91" s="77">
        <v>0</v>
      </c>
      <c r="Q91" s="77">
        <v>0</v>
      </c>
      <c r="R91" s="77">
        <v>0</v>
      </c>
    </row>
    <row r="92" spans="1:18" s="176" customFormat="1" ht="22.5" customHeight="1">
      <c r="A92" s="27" t="s">
        <v>139</v>
      </c>
      <c r="B92" s="77">
        <v>0</v>
      </c>
      <c r="C92" s="77">
        <v>500</v>
      </c>
      <c r="D92" s="77">
        <v>0</v>
      </c>
      <c r="E92" s="77">
        <v>0</v>
      </c>
      <c r="F92" s="77">
        <v>500</v>
      </c>
      <c r="G92" s="77">
        <v>0</v>
      </c>
      <c r="H92" s="77">
        <v>0</v>
      </c>
      <c r="I92" s="77">
        <v>0</v>
      </c>
      <c r="J92" s="77">
        <v>0</v>
      </c>
      <c r="K92" s="77">
        <v>0</v>
      </c>
      <c r="L92" s="77">
        <v>0</v>
      </c>
      <c r="M92" s="77">
        <v>0</v>
      </c>
      <c r="N92" s="77">
        <v>0</v>
      </c>
      <c r="O92" s="77">
        <v>500</v>
      </c>
      <c r="P92" s="77">
        <v>500</v>
      </c>
      <c r="Q92" s="77">
        <v>0</v>
      </c>
      <c r="R92" s="77">
        <v>0</v>
      </c>
    </row>
    <row r="93" spans="1:18" s="176" customFormat="1" ht="22.5" customHeight="1">
      <c r="A93" s="27" t="s">
        <v>140</v>
      </c>
      <c r="B93" s="77">
        <v>0</v>
      </c>
      <c r="C93" s="77">
        <v>0</v>
      </c>
      <c r="D93" s="77">
        <v>0</v>
      </c>
      <c r="E93" s="77">
        <v>0</v>
      </c>
      <c r="F93" s="77">
        <v>0</v>
      </c>
      <c r="G93" s="77">
        <v>0</v>
      </c>
      <c r="H93" s="77">
        <v>0</v>
      </c>
      <c r="I93" s="77">
        <v>0</v>
      </c>
      <c r="J93" s="77">
        <v>0</v>
      </c>
      <c r="K93" s="77">
        <v>0</v>
      </c>
      <c r="L93" s="77">
        <v>0</v>
      </c>
      <c r="M93" s="77">
        <v>0</v>
      </c>
      <c r="N93" s="77">
        <v>0</v>
      </c>
      <c r="O93" s="77">
        <v>0</v>
      </c>
      <c r="P93" s="77">
        <v>0</v>
      </c>
      <c r="Q93" s="77">
        <v>0</v>
      </c>
      <c r="R93" s="77">
        <v>0</v>
      </c>
    </row>
    <row r="94" spans="1:18" s="176" customFormat="1" ht="22.5" customHeight="1">
      <c r="A94" s="27" t="s">
        <v>141</v>
      </c>
      <c r="B94" s="77">
        <v>0</v>
      </c>
      <c r="C94" s="77">
        <v>0</v>
      </c>
      <c r="D94" s="77">
        <v>0</v>
      </c>
      <c r="E94" s="77">
        <v>0</v>
      </c>
      <c r="F94" s="77">
        <v>0</v>
      </c>
      <c r="G94" s="77">
        <v>0</v>
      </c>
      <c r="H94" s="77">
        <v>0</v>
      </c>
      <c r="I94" s="77">
        <v>0</v>
      </c>
      <c r="J94" s="77">
        <v>0</v>
      </c>
      <c r="K94" s="77">
        <v>0</v>
      </c>
      <c r="L94" s="77">
        <v>0</v>
      </c>
      <c r="M94" s="77">
        <v>0</v>
      </c>
      <c r="N94" s="77">
        <v>0</v>
      </c>
      <c r="O94" s="77">
        <v>0</v>
      </c>
      <c r="P94" s="77">
        <v>0</v>
      </c>
      <c r="Q94" s="77">
        <v>0</v>
      </c>
      <c r="R94" s="77">
        <v>0</v>
      </c>
    </row>
    <row r="95" spans="1:18" s="176" customFormat="1" ht="22.5" customHeight="1">
      <c r="A95" s="27" t="s">
        <v>142</v>
      </c>
      <c r="B95" s="77">
        <v>640</v>
      </c>
      <c r="C95" s="77">
        <v>0</v>
      </c>
      <c r="D95" s="77">
        <v>0</v>
      </c>
      <c r="E95" s="77">
        <v>0</v>
      </c>
      <c r="F95" s="77">
        <v>0</v>
      </c>
      <c r="G95" s="77">
        <v>0</v>
      </c>
      <c r="H95" s="77">
        <v>0</v>
      </c>
      <c r="I95" s="77">
        <v>0</v>
      </c>
      <c r="J95" s="77">
        <v>0</v>
      </c>
      <c r="K95" s="77">
        <v>0</v>
      </c>
      <c r="L95" s="77">
        <v>0</v>
      </c>
      <c r="M95" s="77">
        <v>0</v>
      </c>
      <c r="N95" s="77">
        <v>0</v>
      </c>
      <c r="O95" s="77">
        <v>640</v>
      </c>
      <c r="P95" s="77">
        <v>640</v>
      </c>
      <c r="Q95" s="77">
        <v>0</v>
      </c>
      <c r="R95" s="77">
        <v>0</v>
      </c>
    </row>
    <row r="96" spans="1:18" s="176" customFormat="1" ht="22.5" customHeight="1">
      <c r="A96" s="27" t="s">
        <v>143</v>
      </c>
      <c r="B96" s="77">
        <v>0</v>
      </c>
      <c r="C96" s="77">
        <v>0</v>
      </c>
      <c r="D96" s="77">
        <v>0</v>
      </c>
      <c r="E96" s="77">
        <v>0</v>
      </c>
      <c r="F96" s="77">
        <v>0</v>
      </c>
      <c r="G96" s="77">
        <v>0</v>
      </c>
      <c r="H96" s="77">
        <v>0</v>
      </c>
      <c r="I96" s="77">
        <v>0</v>
      </c>
      <c r="J96" s="77">
        <v>0</v>
      </c>
      <c r="K96" s="77">
        <v>0</v>
      </c>
      <c r="L96" s="77">
        <v>0</v>
      </c>
      <c r="M96" s="77">
        <v>0</v>
      </c>
      <c r="N96" s="77">
        <v>0</v>
      </c>
      <c r="O96" s="77">
        <v>0</v>
      </c>
      <c r="P96" s="77">
        <v>0</v>
      </c>
      <c r="Q96" s="77">
        <v>0</v>
      </c>
      <c r="R96" s="77">
        <v>0</v>
      </c>
    </row>
    <row r="97" spans="1:18" s="176" customFormat="1" ht="22.5" customHeight="1">
      <c r="A97" s="27" t="s">
        <v>144</v>
      </c>
      <c r="B97" s="77">
        <v>0</v>
      </c>
      <c r="C97" s="77">
        <v>0</v>
      </c>
      <c r="D97" s="77">
        <v>0</v>
      </c>
      <c r="E97" s="77">
        <v>0</v>
      </c>
      <c r="F97" s="77">
        <v>60</v>
      </c>
      <c r="G97" s="77">
        <v>0</v>
      </c>
      <c r="H97" s="77">
        <v>0</v>
      </c>
      <c r="I97" s="77">
        <v>0</v>
      </c>
      <c r="J97" s="77">
        <v>0</v>
      </c>
      <c r="K97" s="77">
        <v>-60</v>
      </c>
      <c r="L97" s="77">
        <v>0</v>
      </c>
      <c r="M97" s="77">
        <v>0</v>
      </c>
      <c r="N97" s="77">
        <v>0</v>
      </c>
      <c r="O97" s="77">
        <v>0</v>
      </c>
      <c r="P97" s="77">
        <v>0</v>
      </c>
      <c r="Q97" s="77">
        <v>0</v>
      </c>
      <c r="R97" s="77">
        <v>0</v>
      </c>
    </row>
    <row r="98" spans="1:18" s="176" customFormat="1" ht="22.5" customHeight="1">
      <c r="A98" s="27" t="s">
        <v>145</v>
      </c>
      <c r="B98" s="77">
        <v>0</v>
      </c>
      <c r="C98" s="77">
        <v>0</v>
      </c>
      <c r="D98" s="77">
        <v>0</v>
      </c>
      <c r="E98" s="77">
        <v>0</v>
      </c>
      <c r="F98" s="77">
        <v>0</v>
      </c>
      <c r="G98" s="77">
        <v>0</v>
      </c>
      <c r="H98" s="77">
        <v>0</v>
      </c>
      <c r="I98" s="77">
        <v>0</v>
      </c>
      <c r="J98" s="77">
        <v>0</v>
      </c>
      <c r="K98" s="77">
        <v>0</v>
      </c>
      <c r="L98" s="77">
        <v>0</v>
      </c>
      <c r="M98" s="77">
        <v>0</v>
      </c>
      <c r="N98" s="77">
        <v>0</v>
      </c>
      <c r="O98" s="77">
        <v>0</v>
      </c>
      <c r="P98" s="77">
        <v>0</v>
      </c>
      <c r="Q98" s="77">
        <v>0</v>
      </c>
      <c r="R98" s="77">
        <v>0</v>
      </c>
    </row>
    <row r="99" spans="1:18" s="176" customFormat="1" ht="22.5" customHeight="1">
      <c r="A99" s="27" t="s">
        <v>146</v>
      </c>
      <c r="B99" s="77">
        <v>0</v>
      </c>
      <c r="C99" s="77">
        <v>0</v>
      </c>
      <c r="D99" s="77">
        <v>0</v>
      </c>
      <c r="E99" s="77">
        <v>0</v>
      </c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</row>
    <row r="100" spans="1:18" s="176" customFormat="1" ht="22.5" customHeight="1">
      <c r="A100" s="27" t="s">
        <v>269</v>
      </c>
      <c r="B100" s="77">
        <v>0</v>
      </c>
      <c r="C100" s="77">
        <v>0</v>
      </c>
      <c r="D100" s="77">
        <v>0</v>
      </c>
      <c r="E100" s="77">
        <v>0</v>
      </c>
      <c r="F100" s="77">
        <v>0</v>
      </c>
      <c r="G100" s="77">
        <v>0</v>
      </c>
      <c r="H100" s="77">
        <v>0</v>
      </c>
      <c r="I100" s="77">
        <v>0</v>
      </c>
      <c r="J100" s="77">
        <v>0</v>
      </c>
      <c r="K100" s="77">
        <v>0</v>
      </c>
      <c r="L100" s="77">
        <v>0</v>
      </c>
      <c r="M100" s="77">
        <v>0</v>
      </c>
      <c r="N100" s="77">
        <v>0</v>
      </c>
      <c r="O100" s="77">
        <v>0</v>
      </c>
      <c r="P100" s="77">
        <v>0</v>
      </c>
      <c r="Q100" s="77">
        <v>0</v>
      </c>
      <c r="R100" s="77">
        <v>0</v>
      </c>
    </row>
    <row r="101" spans="1:18" s="176" customFormat="1" ht="22.5" customHeight="1">
      <c r="A101" s="27" t="s">
        <v>503</v>
      </c>
      <c r="B101" s="77">
        <v>0</v>
      </c>
      <c r="C101" s="77">
        <v>0</v>
      </c>
      <c r="D101" s="77">
        <v>0</v>
      </c>
      <c r="E101" s="77">
        <v>0</v>
      </c>
      <c r="F101" s="77">
        <v>0</v>
      </c>
      <c r="G101" s="77">
        <v>0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7">
        <v>0</v>
      </c>
      <c r="P101" s="77">
        <v>0</v>
      </c>
      <c r="Q101" s="77">
        <v>0</v>
      </c>
      <c r="R101" s="77">
        <v>0</v>
      </c>
    </row>
    <row r="102" spans="1:18" s="176" customFormat="1" ht="22.5" customHeight="1">
      <c r="A102" s="27" t="s">
        <v>147</v>
      </c>
      <c r="B102" s="77">
        <v>0</v>
      </c>
      <c r="C102" s="77">
        <v>0</v>
      </c>
      <c r="D102" s="77">
        <v>0</v>
      </c>
      <c r="E102" s="77">
        <v>0</v>
      </c>
      <c r="F102" s="77">
        <v>0</v>
      </c>
      <c r="G102" s="77">
        <v>0</v>
      </c>
      <c r="H102" s="77">
        <v>0</v>
      </c>
      <c r="I102" s="77">
        <v>0</v>
      </c>
      <c r="J102" s="77">
        <v>0</v>
      </c>
      <c r="K102" s="77">
        <v>0</v>
      </c>
      <c r="L102" s="77">
        <v>0</v>
      </c>
      <c r="M102" s="77">
        <v>0</v>
      </c>
      <c r="N102" s="77">
        <v>0</v>
      </c>
      <c r="O102" s="77">
        <v>0</v>
      </c>
      <c r="P102" s="77">
        <v>0</v>
      </c>
      <c r="Q102" s="77">
        <v>0</v>
      </c>
      <c r="R102" s="77">
        <v>0</v>
      </c>
    </row>
    <row r="103" spans="1:18" s="176" customFormat="1" ht="22.5" customHeight="1">
      <c r="A103" s="27" t="s">
        <v>244</v>
      </c>
      <c r="B103" s="77">
        <v>16531</v>
      </c>
      <c r="C103" s="77">
        <v>5243</v>
      </c>
      <c r="D103" s="77">
        <v>491</v>
      </c>
      <c r="E103" s="77">
        <v>0</v>
      </c>
      <c r="F103" s="77">
        <v>0</v>
      </c>
      <c r="G103" s="77">
        <v>0</v>
      </c>
      <c r="H103" s="77">
        <v>2830</v>
      </c>
      <c r="I103" s="77">
        <v>0</v>
      </c>
      <c r="J103" s="77">
        <v>0</v>
      </c>
      <c r="K103" s="77">
        <v>-596</v>
      </c>
      <c r="L103" s="77">
        <v>0</v>
      </c>
      <c r="M103" s="77">
        <v>0</v>
      </c>
      <c r="N103" s="77">
        <v>0</v>
      </c>
      <c r="O103" s="77">
        <v>21774</v>
      </c>
      <c r="P103" s="77">
        <v>20690</v>
      </c>
      <c r="Q103" s="77">
        <v>1084</v>
      </c>
      <c r="R103" s="77">
        <v>1084</v>
      </c>
    </row>
    <row r="104" spans="1:18" s="176" customFormat="1" ht="22.5" customHeight="1">
      <c r="A104" s="27" t="s">
        <v>148</v>
      </c>
      <c r="B104" s="77">
        <v>0</v>
      </c>
      <c r="C104" s="77">
        <v>0</v>
      </c>
      <c r="D104" s="77">
        <v>0</v>
      </c>
      <c r="E104" s="77">
        <v>0</v>
      </c>
      <c r="F104" s="77">
        <v>0</v>
      </c>
      <c r="G104" s="77">
        <v>0</v>
      </c>
      <c r="H104" s="77">
        <v>0</v>
      </c>
      <c r="I104" s="77">
        <v>0</v>
      </c>
      <c r="J104" s="77">
        <v>0</v>
      </c>
      <c r="K104" s="77">
        <v>0</v>
      </c>
      <c r="L104" s="77">
        <v>0</v>
      </c>
      <c r="M104" s="77">
        <v>0</v>
      </c>
      <c r="N104" s="77">
        <v>0</v>
      </c>
      <c r="O104" s="77">
        <v>0</v>
      </c>
      <c r="P104" s="77">
        <v>0</v>
      </c>
      <c r="Q104" s="77">
        <v>0</v>
      </c>
      <c r="R104" s="77">
        <v>0</v>
      </c>
    </row>
    <row r="105" spans="1:18" s="176" customFormat="1" ht="22.5" customHeight="1">
      <c r="A105" s="27" t="s">
        <v>149</v>
      </c>
      <c r="B105" s="77">
        <v>0</v>
      </c>
      <c r="C105" s="77">
        <v>0</v>
      </c>
      <c r="D105" s="77">
        <v>0</v>
      </c>
      <c r="E105" s="77">
        <v>0</v>
      </c>
      <c r="F105" s="77">
        <v>0</v>
      </c>
      <c r="G105" s="77">
        <v>0</v>
      </c>
      <c r="H105" s="77">
        <v>0</v>
      </c>
      <c r="I105" s="77">
        <v>0</v>
      </c>
      <c r="J105" s="77">
        <v>0</v>
      </c>
      <c r="K105" s="77">
        <v>0</v>
      </c>
      <c r="L105" s="77">
        <v>0</v>
      </c>
      <c r="M105" s="77">
        <v>0</v>
      </c>
      <c r="N105" s="77">
        <v>0</v>
      </c>
      <c r="O105" s="77">
        <v>0</v>
      </c>
      <c r="P105" s="77">
        <v>0</v>
      </c>
      <c r="Q105" s="77">
        <v>0</v>
      </c>
      <c r="R105" s="77">
        <v>0</v>
      </c>
    </row>
    <row r="106" spans="1:18" s="176" customFormat="1" ht="22.5" customHeight="1">
      <c r="A106" s="27" t="s">
        <v>150</v>
      </c>
      <c r="B106" s="77">
        <v>16531</v>
      </c>
      <c r="C106" s="77">
        <v>5243</v>
      </c>
      <c r="D106" s="77">
        <v>491</v>
      </c>
      <c r="E106" s="77">
        <v>0</v>
      </c>
      <c r="F106" s="77">
        <v>0</v>
      </c>
      <c r="G106" s="77">
        <v>0</v>
      </c>
      <c r="H106" s="77">
        <v>2830</v>
      </c>
      <c r="I106" s="77">
        <v>0</v>
      </c>
      <c r="J106" s="77">
        <v>0</v>
      </c>
      <c r="K106" s="77">
        <v>-596</v>
      </c>
      <c r="L106" s="77">
        <v>0</v>
      </c>
      <c r="M106" s="77">
        <v>0</v>
      </c>
      <c r="N106" s="77">
        <v>0</v>
      </c>
      <c r="O106" s="77">
        <v>21774</v>
      </c>
      <c r="P106" s="77">
        <v>20690</v>
      </c>
      <c r="Q106" s="77">
        <v>1084</v>
      </c>
      <c r="R106" s="77">
        <v>1084</v>
      </c>
    </row>
    <row r="107" spans="1:18" s="176" customFormat="1" ht="22.5" customHeight="1">
      <c r="A107" s="27" t="s">
        <v>556</v>
      </c>
      <c r="B107" s="77">
        <v>0</v>
      </c>
      <c r="C107" s="77">
        <v>0</v>
      </c>
      <c r="D107" s="77">
        <v>0</v>
      </c>
      <c r="E107" s="77">
        <v>0</v>
      </c>
      <c r="F107" s="77">
        <v>0</v>
      </c>
      <c r="G107" s="77">
        <v>0</v>
      </c>
      <c r="H107" s="77">
        <v>0</v>
      </c>
      <c r="I107" s="77">
        <v>0</v>
      </c>
      <c r="J107" s="77">
        <v>0</v>
      </c>
      <c r="K107" s="77">
        <v>0</v>
      </c>
      <c r="L107" s="77">
        <v>0</v>
      </c>
      <c r="M107" s="77">
        <v>0</v>
      </c>
      <c r="N107" s="77">
        <v>0</v>
      </c>
      <c r="O107" s="77">
        <v>0</v>
      </c>
      <c r="P107" s="77">
        <v>0</v>
      </c>
      <c r="Q107" s="77">
        <v>0</v>
      </c>
      <c r="R107" s="77">
        <v>0</v>
      </c>
    </row>
    <row r="108" spans="1:18" s="176" customFormat="1" ht="22.5" customHeight="1">
      <c r="A108" s="27" t="s">
        <v>151</v>
      </c>
      <c r="B108" s="77">
        <v>0</v>
      </c>
      <c r="C108" s="77">
        <v>0</v>
      </c>
      <c r="D108" s="77">
        <v>0</v>
      </c>
      <c r="E108" s="77">
        <v>0</v>
      </c>
      <c r="F108" s="77">
        <v>0</v>
      </c>
      <c r="G108" s="77">
        <v>0</v>
      </c>
      <c r="H108" s="77">
        <v>0</v>
      </c>
      <c r="I108" s="77">
        <v>0</v>
      </c>
      <c r="J108" s="77">
        <v>0</v>
      </c>
      <c r="K108" s="77">
        <v>0</v>
      </c>
      <c r="L108" s="77">
        <v>0</v>
      </c>
      <c r="M108" s="77">
        <v>0</v>
      </c>
      <c r="N108" s="77">
        <v>0</v>
      </c>
      <c r="O108" s="77">
        <v>0</v>
      </c>
      <c r="P108" s="77">
        <v>0</v>
      </c>
      <c r="Q108" s="77">
        <v>0</v>
      </c>
      <c r="R108" s="77">
        <v>0</v>
      </c>
    </row>
    <row r="109" spans="1:18" s="176" customFormat="1" ht="22.5" customHeight="1">
      <c r="A109" s="27" t="s">
        <v>245</v>
      </c>
      <c r="B109" s="77">
        <v>0</v>
      </c>
      <c r="C109" s="77">
        <v>0</v>
      </c>
      <c r="D109" s="77">
        <v>0</v>
      </c>
      <c r="E109" s="77">
        <v>0</v>
      </c>
      <c r="F109" s="77">
        <v>0</v>
      </c>
      <c r="G109" s="77">
        <v>0</v>
      </c>
      <c r="H109" s="77">
        <v>0</v>
      </c>
      <c r="I109" s="77">
        <v>0</v>
      </c>
      <c r="J109" s="77">
        <v>0</v>
      </c>
      <c r="K109" s="77">
        <v>0</v>
      </c>
      <c r="L109" s="77">
        <v>0</v>
      </c>
      <c r="M109" s="77">
        <v>0</v>
      </c>
      <c r="N109" s="77">
        <v>0</v>
      </c>
      <c r="O109" s="77">
        <v>0</v>
      </c>
      <c r="P109" s="77">
        <v>0</v>
      </c>
      <c r="Q109" s="77">
        <v>0</v>
      </c>
      <c r="R109" s="77">
        <v>0</v>
      </c>
    </row>
    <row r="110" spans="1:18" s="176" customFormat="1" ht="22.5" customHeight="1">
      <c r="A110" s="27" t="s">
        <v>246</v>
      </c>
      <c r="B110" s="77">
        <v>11753</v>
      </c>
      <c r="C110" s="77">
        <v>4698</v>
      </c>
      <c r="D110" s="77">
        <v>0</v>
      </c>
      <c r="E110" s="77">
        <v>3348</v>
      </c>
      <c r="F110" s="77">
        <v>162</v>
      </c>
      <c r="G110" s="77">
        <v>0</v>
      </c>
      <c r="H110" s="77">
        <v>0</v>
      </c>
      <c r="I110" s="77">
        <v>0</v>
      </c>
      <c r="J110" s="77">
        <v>0</v>
      </c>
      <c r="K110" s="77">
        <v>1188</v>
      </c>
      <c r="L110" s="77">
        <v>0</v>
      </c>
      <c r="M110" s="77">
        <v>0</v>
      </c>
      <c r="N110" s="77">
        <v>0</v>
      </c>
      <c r="O110" s="77">
        <v>16451</v>
      </c>
      <c r="P110" s="77">
        <v>16061</v>
      </c>
      <c r="Q110" s="77">
        <v>390</v>
      </c>
      <c r="R110" s="77">
        <v>390</v>
      </c>
    </row>
    <row r="111" spans="1:18" s="176" customFormat="1" ht="22.5" customHeight="1">
      <c r="A111" s="27" t="s">
        <v>152</v>
      </c>
      <c r="B111" s="77">
        <v>11753</v>
      </c>
      <c r="C111" s="77">
        <v>2217</v>
      </c>
      <c r="D111" s="77">
        <v>0</v>
      </c>
      <c r="E111" s="77">
        <v>1064</v>
      </c>
      <c r="F111" s="77">
        <v>0</v>
      </c>
      <c r="G111" s="77">
        <v>0</v>
      </c>
      <c r="H111" s="77">
        <v>0</v>
      </c>
      <c r="I111" s="77">
        <v>0</v>
      </c>
      <c r="J111" s="77">
        <v>0</v>
      </c>
      <c r="K111" s="77">
        <v>1153</v>
      </c>
      <c r="L111" s="77">
        <v>0</v>
      </c>
      <c r="M111" s="77">
        <v>0</v>
      </c>
      <c r="N111" s="77">
        <v>0</v>
      </c>
      <c r="O111" s="77">
        <v>13970</v>
      </c>
      <c r="P111" s="77">
        <v>13580</v>
      </c>
      <c r="Q111" s="77">
        <v>390</v>
      </c>
      <c r="R111" s="77">
        <v>390</v>
      </c>
    </row>
    <row r="112" spans="1:18" s="176" customFormat="1" ht="22.5" customHeight="1">
      <c r="A112" s="27" t="s">
        <v>557</v>
      </c>
      <c r="B112" s="77">
        <v>0</v>
      </c>
      <c r="C112" s="77">
        <v>177</v>
      </c>
      <c r="D112" s="77">
        <v>0</v>
      </c>
      <c r="E112" s="77">
        <v>2</v>
      </c>
      <c r="F112" s="77">
        <v>140</v>
      </c>
      <c r="G112" s="77">
        <v>0</v>
      </c>
      <c r="H112" s="77">
        <v>0</v>
      </c>
      <c r="I112" s="77">
        <v>0</v>
      </c>
      <c r="J112" s="77">
        <v>0</v>
      </c>
      <c r="K112" s="77">
        <v>35</v>
      </c>
      <c r="L112" s="77">
        <v>0</v>
      </c>
      <c r="M112" s="77">
        <v>0</v>
      </c>
      <c r="N112" s="77">
        <v>0</v>
      </c>
      <c r="O112" s="77">
        <v>177</v>
      </c>
      <c r="P112" s="77">
        <v>177</v>
      </c>
      <c r="Q112" s="77">
        <v>0</v>
      </c>
      <c r="R112" s="77">
        <v>0</v>
      </c>
    </row>
    <row r="113" spans="1:18" s="176" customFormat="1" ht="22.5" customHeight="1">
      <c r="A113" s="27" t="s">
        <v>153</v>
      </c>
      <c r="B113" s="77">
        <v>0</v>
      </c>
      <c r="C113" s="77">
        <v>1522</v>
      </c>
      <c r="D113" s="77">
        <v>0</v>
      </c>
      <c r="E113" s="77">
        <v>1500</v>
      </c>
      <c r="F113" s="77">
        <v>22</v>
      </c>
      <c r="G113" s="77">
        <v>0</v>
      </c>
      <c r="H113" s="77">
        <v>0</v>
      </c>
      <c r="I113" s="77">
        <v>0</v>
      </c>
      <c r="J113" s="77">
        <v>0</v>
      </c>
      <c r="K113" s="77">
        <v>0</v>
      </c>
      <c r="L113" s="77">
        <v>0</v>
      </c>
      <c r="M113" s="77">
        <v>0</v>
      </c>
      <c r="N113" s="77">
        <v>0</v>
      </c>
      <c r="O113" s="77">
        <v>1522</v>
      </c>
      <c r="P113" s="77">
        <v>1522</v>
      </c>
      <c r="Q113" s="77">
        <v>0</v>
      </c>
      <c r="R113" s="77">
        <v>0</v>
      </c>
    </row>
    <row r="114" spans="1:18" s="176" customFormat="1" ht="22.5" customHeight="1">
      <c r="A114" s="27" t="s">
        <v>154</v>
      </c>
      <c r="B114" s="77">
        <v>0</v>
      </c>
      <c r="C114" s="77">
        <v>225</v>
      </c>
      <c r="D114" s="77">
        <v>0</v>
      </c>
      <c r="E114" s="77">
        <v>225</v>
      </c>
      <c r="F114" s="77">
        <v>0</v>
      </c>
      <c r="G114" s="77">
        <v>0</v>
      </c>
      <c r="H114" s="77">
        <v>0</v>
      </c>
      <c r="I114" s="77">
        <v>0</v>
      </c>
      <c r="J114" s="77">
        <v>0</v>
      </c>
      <c r="K114" s="77">
        <v>0</v>
      </c>
      <c r="L114" s="77">
        <v>0</v>
      </c>
      <c r="M114" s="77">
        <v>0</v>
      </c>
      <c r="N114" s="77">
        <v>0</v>
      </c>
      <c r="O114" s="77">
        <v>225</v>
      </c>
      <c r="P114" s="77">
        <v>225</v>
      </c>
      <c r="Q114" s="77">
        <v>0</v>
      </c>
      <c r="R114" s="77">
        <v>0</v>
      </c>
    </row>
    <row r="115" spans="1:18" s="176" customFormat="1" ht="22.5" customHeight="1">
      <c r="A115" s="27" t="s">
        <v>155</v>
      </c>
      <c r="B115" s="77">
        <v>0</v>
      </c>
      <c r="C115" s="77">
        <v>0</v>
      </c>
      <c r="D115" s="77">
        <v>0</v>
      </c>
      <c r="E115" s="77">
        <v>0</v>
      </c>
      <c r="F115" s="77">
        <v>0</v>
      </c>
      <c r="G115" s="77">
        <v>0</v>
      </c>
      <c r="H115" s="77">
        <v>0</v>
      </c>
      <c r="I115" s="77">
        <v>0</v>
      </c>
      <c r="J115" s="77">
        <v>0</v>
      </c>
      <c r="K115" s="77">
        <v>0</v>
      </c>
      <c r="L115" s="77">
        <v>0</v>
      </c>
      <c r="M115" s="77">
        <v>0</v>
      </c>
      <c r="N115" s="77">
        <v>0</v>
      </c>
      <c r="O115" s="77">
        <v>0</v>
      </c>
      <c r="P115" s="77">
        <v>0</v>
      </c>
      <c r="Q115" s="77">
        <v>0</v>
      </c>
      <c r="R115" s="77">
        <v>0</v>
      </c>
    </row>
    <row r="116" spans="1:18" s="176" customFormat="1" ht="22.5" customHeight="1">
      <c r="A116" s="27" t="s">
        <v>314</v>
      </c>
      <c r="B116" s="77">
        <v>0</v>
      </c>
      <c r="C116" s="77">
        <v>557</v>
      </c>
      <c r="D116" s="77">
        <v>0</v>
      </c>
      <c r="E116" s="77">
        <v>557</v>
      </c>
      <c r="F116" s="77">
        <v>0</v>
      </c>
      <c r="G116" s="77">
        <v>0</v>
      </c>
      <c r="H116" s="77">
        <v>0</v>
      </c>
      <c r="I116" s="77">
        <v>0</v>
      </c>
      <c r="J116" s="77">
        <v>0</v>
      </c>
      <c r="K116" s="77">
        <v>0</v>
      </c>
      <c r="L116" s="77">
        <v>0</v>
      </c>
      <c r="M116" s="77">
        <v>0</v>
      </c>
      <c r="N116" s="77">
        <v>0</v>
      </c>
      <c r="O116" s="77">
        <v>557</v>
      </c>
      <c r="P116" s="77">
        <v>557</v>
      </c>
      <c r="Q116" s="77">
        <v>0</v>
      </c>
      <c r="R116" s="77">
        <v>0</v>
      </c>
    </row>
    <row r="117" spans="1:18" s="176" customFormat="1" ht="22.5" customHeight="1">
      <c r="A117" s="27" t="s">
        <v>270</v>
      </c>
      <c r="B117" s="77">
        <v>0</v>
      </c>
      <c r="C117" s="77">
        <v>0</v>
      </c>
      <c r="D117" s="77">
        <v>0</v>
      </c>
      <c r="E117" s="77">
        <v>0</v>
      </c>
      <c r="F117" s="77">
        <v>0</v>
      </c>
      <c r="G117" s="77">
        <v>0</v>
      </c>
      <c r="H117" s="77">
        <v>0</v>
      </c>
      <c r="I117" s="77">
        <v>0</v>
      </c>
      <c r="J117" s="77">
        <v>0</v>
      </c>
      <c r="K117" s="77">
        <v>0</v>
      </c>
      <c r="L117" s="77">
        <v>0</v>
      </c>
      <c r="M117" s="77">
        <v>0</v>
      </c>
      <c r="N117" s="77">
        <v>0</v>
      </c>
      <c r="O117" s="77">
        <v>0</v>
      </c>
      <c r="P117" s="77">
        <v>0</v>
      </c>
      <c r="Q117" s="77">
        <v>0</v>
      </c>
      <c r="R117" s="77">
        <v>0</v>
      </c>
    </row>
    <row r="118" spans="1:18" s="176" customFormat="1" ht="22.5" customHeight="1">
      <c r="A118" s="27" t="s">
        <v>247</v>
      </c>
      <c r="B118" s="77">
        <v>0</v>
      </c>
      <c r="C118" s="77">
        <v>0</v>
      </c>
      <c r="D118" s="77">
        <v>0</v>
      </c>
      <c r="E118" s="77">
        <v>0</v>
      </c>
      <c r="F118" s="77">
        <v>0</v>
      </c>
      <c r="G118" s="77">
        <v>0</v>
      </c>
      <c r="H118" s="77">
        <v>0</v>
      </c>
      <c r="I118" s="77">
        <v>0</v>
      </c>
      <c r="J118" s="77">
        <v>0</v>
      </c>
      <c r="K118" s="77">
        <v>0</v>
      </c>
      <c r="L118" s="77">
        <v>0</v>
      </c>
      <c r="M118" s="77">
        <v>0</v>
      </c>
      <c r="N118" s="77">
        <v>0</v>
      </c>
      <c r="O118" s="77">
        <v>0</v>
      </c>
      <c r="P118" s="77">
        <v>0</v>
      </c>
      <c r="Q118" s="77">
        <v>0</v>
      </c>
      <c r="R118" s="77">
        <v>0</v>
      </c>
    </row>
    <row r="119" spans="1:18" s="176" customFormat="1" ht="22.5" customHeight="1">
      <c r="A119" s="27" t="s">
        <v>248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</row>
    <row r="120" spans="1:18" s="176" customFormat="1" ht="22.5" customHeight="1">
      <c r="A120" s="27" t="s">
        <v>20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</row>
    <row r="121" spans="1:18" s="176" customFormat="1" ht="22.5" customHeight="1">
      <c r="A121" s="27" t="s">
        <v>156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</row>
    <row r="122" spans="1:18" s="176" customFormat="1" ht="22.5" customHeight="1">
      <c r="A122" s="27" t="s">
        <v>157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</row>
    <row r="123" spans="1:18" s="176" customFormat="1" ht="22.5" customHeight="1">
      <c r="A123" s="27" t="s">
        <v>315</v>
      </c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</row>
    <row r="124" spans="1:18" s="176" customFormat="1" ht="22.5" customHeight="1">
      <c r="A124" s="27" t="s">
        <v>158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</row>
    <row r="125" spans="1:18" s="176" customFormat="1" ht="22.5" customHeight="1">
      <c r="A125" s="27" t="s">
        <v>159</v>
      </c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</row>
    <row r="126" spans="1:18" s="176" customFormat="1" ht="22.5" customHeight="1">
      <c r="A126" s="27" t="s">
        <v>249</v>
      </c>
      <c r="B126" s="77">
        <v>0</v>
      </c>
      <c r="C126" s="77">
        <v>766</v>
      </c>
      <c r="D126" s="77">
        <v>0</v>
      </c>
      <c r="E126" s="77">
        <v>0</v>
      </c>
      <c r="F126" s="77">
        <v>766</v>
      </c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766</v>
      </c>
      <c r="P126" s="77">
        <v>766</v>
      </c>
      <c r="Q126" s="77">
        <v>0</v>
      </c>
      <c r="R126" s="77">
        <v>0</v>
      </c>
    </row>
    <row r="127" spans="1:18" s="176" customFormat="1" ht="22.5" customHeight="1">
      <c r="A127" s="27" t="s">
        <v>250</v>
      </c>
      <c r="B127" s="77">
        <v>0</v>
      </c>
      <c r="C127" s="77">
        <v>0</v>
      </c>
      <c r="D127" s="77">
        <v>0</v>
      </c>
      <c r="E127" s="77">
        <v>0</v>
      </c>
      <c r="F127" s="77">
        <v>0</v>
      </c>
      <c r="G127" s="77">
        <v>0</v>
      </c>
      <c r="H127" s="77">
        <v>0</v>
      </c>
      <c r="I127" s="77">
        <v>0</v>
      </c>
      <c r="J127" s="77">
        <v>0</v>
      </c>
      <c r="K127" s="77">
        <v>0</v>
      </c>
      <c r="L127" s="77">
        <v>0</v>
      </c>
      <c r="M127" s="77">
        <v>0</v>
      </c>
      <c r="N127" s="77">
        <v>0</v>
      </c>
      <c r="O127" s="77">
        <v>0</v>
      </c>
      <c r="P127" s="77">
        <v>0</v>
      </c>
      <c r="Q127" s="77">
        <v>0</v>
      </c>
      <c r="R127" s="77">
        <v>0</v>
      </c>
    </row>
    <row r="128" spans="1:18" s="176" customFormat="1" ht="22.5" customHeight="1">
      <c r="A128" s="27" t="s">
        <v>160</v>
      </c>
      <c r="B128" s="77">
        <v>0</v>
      </c>
      <c r="C128" s="77">
        <v>0</v>
      </c>
      <c r="D128" s="77">
        <v>0</v>
      </c>
      <c r="E128" s="77">
        <v>0</v>
      </c>
      <c r="F128" s="77">
        <v>0</v>
      </c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</row>
    <row r="129" spans="1:18" s="176" customFormat="1" ht="22.5" customHeight="1">
      <c r="A129" s="27" t="s">
        <v>161</v>
      </c>
      <c r="B129" s="77">
        <v>0</v>
      </c>
      <c r="C129" s="77">
        <v>0</v>
      </c>
      <c r="D129" s="77">
        <v>0</v>
      </c>
      <c r="E129" s="77">
        <v>0</v>
      </c>
      <c r="F129" s="77">
        <v>0</v>
      </c>
      <c r="G129" s="77">
        <v>0</v>
      </c>
      <c r="H129" s="77">
        <v>0</v>
      </c>
      <c r="I129" s="77">
        <v>0</v>
      </c>
      <c r="J129" s="77">
        <v>0</v>
      </c>
      <c r="K129" s="77">
        <v>0</v>
      </c>
      <c r="L129" s="77">
        <v>0</v>
      </c>
      <c r="M129" s="77">
        <v>0</v>
      </c>
      <c r="N129" s="77">
        <v>0</v>
      </c>
      <c r="O129" s="77">
        <v>0</v>
      </c>
      <c r="P129" s="77">
        <v>0</v>
      </c>
      <c r="Q129" s="77">
        <v>0</v>
      </c>
      <c r="R129" s="77">
        <v>0</v>
      </c>
    </row>
    <row r="130" spans="1:18" s="176" customFormat="1" ht="22.5" customHeight="1">
      <c r="A130" s="27" t="s">
        <v>251</v>
      </c>
      <c r="B130" s="77">
        <v>0</v>
      </c>
      <c r="C130" s="77">
        <v>0</v>
      </c>
      <c r="D130" s="77">
        <v>0</v>
      </c>
      <c r="E130" s="77">
        <v>0</v>
      </c>
      <c r="F130" s="77">
        <v>0</v>
      </c>
      <c r="G130" s="77">
        <v>0</v>
      </c>
      <c r="H130" s="77">
        <v>0</v>
      </c>
      <c r="I130" s="77">
        <v>0</v>
      </c>
      <c r="J130" s="77">
        <v>0</v>
      </c>
      <c r="K130" s="77">
        <v>0</v>
      </c>
      <c r="L130" s="77">
        <v>0</v>
      </c>
      <c r="M130" s="77">
        <v>0</v>
      </c>
      <c r="N130" s="77">
        <v>0</v>
      </c>
      <c r="O130" s="77">
        <v>0</v>
      </c>
      <c r="P130" s="77">
        <v>0</v>
      </c>
      <c r="Q130" s="77">
        <v>0</v>
      </c>
      <c r="R130" s="77">
        <v>0</v>
      </c>
    </row>
    <row r="131" spans="1:18" s="176" customFormat="1" ht="22.5" customHeight="1">
      <c r="A131" s="27" t="s">
        <v>162</v>
      </c>
      <c r="B131" s="77">
        <v>0</v>
      </c>
      <c r="C131" s="77">
        <v>0</v>
      </c>
      <c r="D131" s="77">
        <v>0</v>
      </c>
      <c r="E131" s="77">
        <v>0</v>
      </c>
      <c r="F131" s="77">
        <v>0</v>
      </c>
      <c r="G131" s="77">
        <v>0</v>
      </c>
      <c r="H131" s="77">
        <v>0</v>
      </c>
      <c r="I131" s="77">
        <v>0</v>
      </c>
      <c r="J131" s="77">
        <v>0</v>
      </c>
      <c r="K131" s="77">
        <v>0</v>
      </c>
      <c r="L131" s="77">
        <v>0</v>
      </c>
      <c r="M131" s="77">
        <v>0</v>
      </c>
      <c r="N131" s="77">
        <v>0</v>
      </c>
      <c r="O131" s="77">
        <v>0</v>
      </c>
      <c r="P131" s="77">
        <v>0</v>
      </c>
      <c r="Q131" s="77">
        <v>0</v>
      </c>
      <c r="R131" s="77">
        <v>0</v>
      </c>
    </row>
    <row r="132" spans="1:18" s="176" customFormat="1" ht="22.5" customHeight="1">
      <c r="A132" s="27" t="s">
        <v>163</v>
      </c>
      <c r="B132" s="77">
        <v>0</v>
      </c>
      <c r="C132" s="77">
        <v>766</v>
      </c>
      <c r="D132" s="77">
        <v>0</v>
      </c>
      <c r="E132" s="77">
        <v>0</v>
      </c>
      <c r="F132" s="77">
        <v>766</v>
      </c>
      <c r="G132" s="77">
        <v>0</v>
      </c>
      <c r="H132" s="77">
        <v>0</v>
      </c>
      <c r="I132" s="77">
        <v>0</v>
      </c>
      <c r="J132" s="77">
        <v>0</v>
      </c>
      <c r="K132" s="77">
        <v>0</v>
      </c>
      <c r="L132" s="77">
        <v>0</v>
      </c>
      <c r="M132" s="77">
        <v>0</v>
      </c>
      <c r="N132" s="77">
        <v>0</v>
      </c>
      <c r="O132" s="77">
        <v>766</v>
      </c>
      <c r="P132" s="77">
        <v>766</v>
      </c>
      <c r="Q132" s="77">
        <v>0</v>
      </c>
      <c r="R132" s="77">
        <v>0</v>
      </c>
    </row>
    <row r="133" spans="1:18" s="176" customFormat="1" ht="22.5" customHeight="1">
      <c r="A133" s="27" t="s">
        <v>252</v>
      </c>
      <c r="B133" s="77">
        <v>0</v>
      </c>
      <c r="C133" s="77">
        <v>0</v>
      </c>
      <c r="D133" s="77">
        <v>0</v>
      </c>
      <c r="E133" s="77">
        <v>0</v>
      </c>
      <c r="F133" s="77">
        <v>0</v>
      </c>
      <c r="G133" s="77">
        <v>0</v>
      </c>
      <c r="H133" s="77">
        <v>0</v>
      </c>
      <c r="I133" s="77">
        <v>0</v>
      </c>
      <c r="J133" s="77">
        <v>0</v>
      </c>
      <c r="K133" s="77">
        <v>0</v>
      </c>
      <c r="L133" s="77">
        <v>0</v>
      </c>
      <c r="M133" s="77">
        <v>0</v>
      </c>
      <c r="N133" s="77">
        <v>0</v>
      </c>
      <c r="O133" s="77">
        <v>0</v>
      </c>
      <c r="P133" s="77">
        <v>0</v>
      </c>
      <c r="Q133" s="77">
        <v>0</v>
      </c>
      <c r="R133" s="77">
        <v>0</v>
      </c>
    </row>
    <row r="134" spans="1:18" s="176" customFormat="1" ht="22.5" customHeight="1">
      <c r="A134" s="27" t="s">
        <v>253</v>
      </c>
      <c r="B134" s="77">
        <v>155</v>
      </c>
      <c r="C134" s="77">
        <v>-46</v>
      </c>
      <c r="D134" s="77">
        <v>0</v>
      </c>
      <c r="E134" s="77">
        <v>0</v>
      </c>
      <c r="F134" s="77">
        <v>104</v>
      </c>
      <c r="G134" s="77">
        <v>90</v>
      </c>
      <c r="H134" s="77">
        <v>0</v>
      </c>
      <c r="I134" s="77">
        <v>0</v>
      </c>
      <c r="J134" s="77">
        <v>0</v>
      </c>
      <c r="K134" s="77">
        <v>-240</v>
      </c>
      <c r="L134" s="77">
        <v>0</v>
      </c>
      <c r="M134" s="77">
        <v>0</v>
      </c>
      <c r="N134" s="77">
        <v>0</v>
      </c>
      <c r="O134" s="77">
        <v>109</v>
      </c>
      <c r="P134" s="77">
        <v>109</v>
      </c>
      <c r="Q134" s="77">
        <v>0</v>
      </c>
      <c r="R134" s="77">
        <v>0</v>
      </c>
    </row>
    <row r="135" spans="1:18" s="176" customFormat="1" ht="22.5" customHeight="1">
      <c r="A135" s="27" t="s">
        <v>164</v>
      </c>
      <c r="B135" s="77">
        <v>0</v>
      </c>
      <c r="C135" s="77">
        <v>89</v>
      </c>
      <c r="D135" s="77">
        <v>0</v>
      </c>
      <c r="E135" s="77">
        <v>0</v>
      </c>
      <c r="F135" s="77">
        <v>89</v>
      </c>
      <c r="G135" s="77">
        <v>85</v>
      </c>
      <c r="H135" s="77">
        <v>0</v>
      </c>
      <c r="I135" s="77">
        <v>0</v>
      </c>
      <c r="J135" s="77">
        <v>0</v>
      </c>
      <c r="K135" s="77">
        <v>-85</v>
      </c>
      <c r="L135" s="77">
        <v>0</v>
      </c>
      <c r="M135" s="77">
        <v>0</v>
      </c>
      <c r="N135" s="77">
        <v>0</v>
      </c>
      <c r="O135" s="77">
        <v>89</v>
      </c>
      <c r="P135" s="77">
        <v>89</v>
      </c>
      <c r="Q135" s="77">
        <v>0</v>
      </c>
      <c r="R135" s="77">
        <v>0</v>
      </c>
    </row>
    <row r="136" spans="1:18" s="176" customFormat="1" ht="22.5" customHeight="1">
      <c r="A136" s="27" t="s">
        <v>165</v>
      </c>
      <c r="B136" s="77">
        <v>5</v>
      </c>
      <c r="C136" s="77">
        <v>15</v>
      </c>
      <c r="D136" s="77">
        <v>0</v>
      </c>
      <c r="E136" s="77">
        <v>0</v>
      </c>
      <c r="F136" s="77">
        <v>15</v>
      </c>
      <c r="G136" s="77">
        <v>5</v>
      </c>
      <c r="H136" s="77">
        <v>0</v>
      </c>
      <c r="I136" s="77">
        <v>0</v>
      </c>
      <c r="J136" s="77">
        <v>0</v>
      </c>
      <c r="K136" s="77">
        <v>-5</v>
      </c>
      <c r="L136" s="77">
        <v>0</v>
      </c>
      <c r="M136" s="77">
        <v>0</v>
      </c>
      <c r="N136" s="77">
        <v>0</v>
      </c>
      <c r="O136" s="77">
        <v>20</v>
      </c>
      <c r="P136" s="77">
        <v>20</v>
      </c>
      <c r="Q136" s="77">
        <v>0</v>
      </c>
      <c r="R136" s="77">
        <v>0</v>
      </c>
    </row>
    <row r="137" spans="1:18" s="176" customFormat="1" ht="22.5" customHeight="1">
      <c r="A137" s="27" t="s">
        <v>254</v>
      </c>
      <c r="B137" s="77">
        <v>150</v>
      </c>
      <c r="C137" s="77">
        <v>-150</v>
      </c>
      <c r="D137" s="77">
        <v>0</v>
      </c>
      <c r="E137" s="77">
        <v>0</v>
      </c>
      <c r="F137" s="77">
        <v>0</v>
      </c>
      <c r="G137" s="77">
        <v>0</v>
      </c>
      <c r="H137" s="77">
        <v>0</v>
      </c>
      <c r="I137" s="77">
        <v>0</v>
      </c>
      <c r="J137" s="77">
        <v>0</v>
      </c>
      <c r="K137" s="77">
        <v>-150</v>
      </c>
      <c r="L137" s="77">
        <v>0</v>
      </c>
      <c r="M137" s="77">
        <v>0</v>
      </c>
      <c r="N137" s="77">
        <v>0</v>
      </c>
      <c r="O137" s="77">
        <v>0</v>
      </c>
      <c r="P137" s="77">
        <v>0</v>
      </c>
      <c r="Q137" s="77">
        <v>0</v>
      </c>
      <c r="R137" s="77">
        <v>0</v>
      </c>
    </row>
    <row r="138" spans="1:18" s="176" customFormat="1" ht="22.5" customHeight="1">
      <c r="A138" s="27" t="s">
        <v>255</v>
      </c>
      <c r="B138" s="77">
        <v>0</v>
      </c>
      <c r="C138" s="77">
        <v>3</v>
      </c>
      <c r="D138" s="77">
        <v>0</v>
      </c>
      <c r="E138" s="77">
        <v>0</v>
      </c>
      <c r="F138" s="77">
        <v>3</v>
      </c>
      <c r="G138" s="77">
        <v>0</v>
      </c>
      <c r="H138" s="77">
        <v>0</v>
      </c>
      <c r="I138" s="77">
        <v>0</v>
      </c>
      <c r="J138" s="77">
        <v>0</v>
      </c>
      <c r="K138" s="77">
        <v>0</v>
      </c>
      <c r="L138" s="77">
        <v>0</v>
      </c>
      <c r="M138" s="77">
        <v>0</v>
      </c>
      <c r="N138" s="77">
        <v>0</v>
      </c>
      <c r="O138" s="77">
        <v>3</v>
      </c>
      <c r="P138" s="77">
        <v>3</v>
      </c>
      <c r="Q138" s="77">
        <v>0</v>
      </c>
      <c r="R138" s="77">
        <v>0</v>
      </c>
    </row>
    <row r="139" spans="1:18" s="176" customFormat="1" ht="22.5" customHeight="1">
      <c r="A139" s="27" t="s">
        <v>504</v>
      </c>
      <c r="B139" s="77">
        <v>0</v>
      </c>
      <c r="C139" s="77">
        <v>0</v>
      </c>
      <c r="D139" s="77">
        <v>0</v>
      </c>
      <c r="E139" s="77">
        <v>0</v>
      </c>
      <c r="F139" s="77">
        <v>0</v>
      </c>
      <c r="G139" s="77">
        <v>0</v>
      </c>
      <c r="H139" s="77">
        <v>0</v>
      </c>
      <c r="I139" s="77">
        <v>0</v>
      </c>
      <c r="J139" s="77">
        <v>0</v>
      </c>
      <c r="K139" s="77">
        <v>0</v>
      </c>
      <c r="L139" s="77">
        <v>0</v>
      </c>
      <c r="M139" s="77">
        <v>0</v>
      </c>
      <c r="N139" s="77">
        <v>0</v>
      </c>
      <c r="O139" s="77">
        <v>0</v>
      </c>
      <c r="P139" s="77">
        <v>0</v>
      </c>
      <c r="Q139" s="77">
        <v>0</v>
      </c>
      <c r="R139" s="77">
        <v>0</v>
      </c>
    </row>
    <row r="140" spans="1:18" s="176" customFormat="1" ht="22.5" customHeight="1">
      <c r="A140" s="27" t="s">
        <v>166</v>
      </c>
      <c r="B140" s="77">
        <v>0</v>
      </c>
      <c r="C140" s="77">
        <v>0</v>
      </c>
      <c r="D140" s="77">
        <v>0</v>
      </c>
      <c r="E140" s="77">
        <v>0</v>
      </c>
      <c r="F140" s="77">
        <v>0</v>
      </c>
      <c r="G140" s="77">
        <v>0</v>
      </c>
      <c r="H140" s="77">
        <v>0</v>
      </c>
      <c r="I140" s="77">
        <v>0</v>
      </c>
      <c r="J140" s="77">
        <v>0</v>
      </c>
      <c r="K140" s="77">
        <v>0</v>
      </c>
      <c r="L140" s="77">
        <v>0</v>
      </c>
      <c r="M140" s="77">
        <v>0</v>
      </c>
      <c r="N140" s="77">
        <v>0</v>
      </c>
      <c r="O140" s="77">
        <v>0</v>
      </c>
      <c r="P140" s="77">
        <v>0</v>
      </c>
      <c r="Q140" s="77">
        <v>0</v>
      </c>
      <c r="R140" s="77">
        <v>0</v>
      </c>
    </row>
    <row r="141" spans="1:18" s="176" customFormat="1" ht="22.5" customHeight="1">
      <c r="A141" s="27" t="s">
        <v>256</v>
      </c>
      <c r="B141" s="77">
        <v>0</v>
      </c>
      <c r="C141" s="77">
        <v>3</v>
      </c>
      <c r="D141" s="77">
        <v>0</v>
      </c>
      <c r="E141" s="77">
        <v>0</v>
      </c>
      <c r="F141" s="77">
        <v>3</v>
      </c>
      <c r="G141" s="77">
        <v>0</v>
      </c>
      <c r="H141" s="77">
        <v>0</v>
      </c>
      <c r="I141" s="77">
        <v>0</v>
      </c>
      <c r="J141" s="77">
        <v>0</v>
      </c>
      <c r="K141" s="77">
        <v>0</v>
      </c>
      <c r="L141" s="77">
        <v>0</v>
      </c>
      <c r="M141" s="77">
        <v>0</v>
      </c>
      <c r="N141" s="77">
        <v>0</v>
      </c>
      <c r="O141" s="77">
        <v>3</v>
      </c>
      <c r="P141" s="77">
        <v>3</v>
      </c>
      <c r="Q141" s="77">
        <v>0</v>
      </c>
      <c r="R141" s="77">
        <v>0</v>
      </c>
    </row>
    <row r="142" spans="1:18" s="176" customFormat="1" ht="22.5" customHeight="1">
      <c r="A142" s="27" t="s">
        <v>558</v>
      </c>
      <c r="B142" s="77">
        <v>0</v>
      </c>
      <c r="C142" s="77">
        <v>0</v>
      </c>
      <c r="D142" s="77">
        <v>0</v>
      </c>
      <c r="E142" s="77">
        <v>0</v>
      </c>
      <c r="F142" s="77">
        <v>0</v>
      </c>
      <c r="G142" s="77">
        <v>0</v>
      </c>
      <c r="H142" s="77">
        <v>0</v>
      </c>
      <c r="I142" s="77">
        <v>0</v>
      </c>
      <c r="J142" s="77">
        <v>0</v>
      </c>
      <c r="K142" s="77">
        <v>0</v>
      </c>
      <c r="L142" s="77">
        <v>0</v>
      </c>
      <c r="M142" s="77">
        <v>0</v>
      </c>
      <c r="N142" s="77">
        <v>0</v>
      </c>
      <c r="O142" s="77">
        <v>0</v>
      </c>
      <c r="P142" s="77">
        <v>0</v>
      </c>
      <c r="Q142" s="77">
        <v>0</v>
      </c>
      <c r="R142" s="77">
        <v>0</v>
      </c>
    </row>
    <row r="143" spans="1:18" s="176" customFormat="1" ht="22.5" customHeight="1">
      <c r="A143" s="27" t="s">
        <v>559</v>
      </c>
      <c r="B143" s="77">
        <v>0</v>
      </c>
      <c r="C143" s="77">
        <v>0</v>
      </c>
      <c r="D143" s="77">
        <v>0</v>
      </c>
      <c r="E143" s="77">
        <v>0</v>
      </c>
      <c r="F143" s="77">
        <v>0</v>
      </c>
      <c r="G143" s="77">
        <v>0</v>
      </c>
      <c r="H143" s="77">
        <v>0</v>
      </c>
      <c r="I143" s="77">
        <v>0</v>
      </c>
      <c r="J143" s="77">
        <v>0</v>
      </c>
      <c r="K143" s="77">
        <v>0</v>
      </c>
      <c r="L143" s="77">
        <v>0</v>
      </c>
      <c r="M143" s="77">
        <v>0</v>
      </c>
      <c r="N143" s="77">
        <v>0</v>
      </c>
      <c r="O143" s="77">
        <v>0</v>
      </c>
      <c r="P143" s="77">
        <v>0</v>
      </c>
      <c r="Q143" s="77">
        <v>0</v>
      </c>
      <c r="R143" s="77">
        <v>0</v>
      </c>
    </row>
    <row r="144" spans="1:18" s="176" customFormat="1" ht="22.5" customHeight="1">
      <c r="A144" s="27" t="s">
        <v>560</v>
      </c>
      <c r="B144" s="77">
        <v>0</v>
      </c>
      <c r="C144" s="77">
        <v>0</v>
      </c>
      <c r="D144" s="77">
        <v>0</v>
      </c>
      <c r="E144" s="77">
        <v>0</v>
      </c>
      <c r="F144" s="77">
        <v>0</v>
      </c>
      <c r="G144" s="77">
        <v>0</v>
      </c>
      <c r="H144" s="77">
        <v>0</v>
      </c>
      <c r="I144" s="77">
        <v>0</v>
      </c>
      <c r="J144" s="77">
        <v>0</v>
      </c>
      <c r="K144" s="77">
        <v>0</v>
      </c>
      <c r="L144" s="77">
        <v>0</v>
      </c>
      <c r="M144" s="77">
        <v>0</v>
      </c>
      <c r="N144" s="77">
        <v>0</v>
      </c>
      <c r="O144" s="77">
        <v>0</v>
      </c>
      <c r="P144" s="77">
        <v>0</v>
      </c>
      <c r="Q144" s="77">
        <v>0</v>
      </c>
      <c r="R144" s="77">
        <v>0</v>
      </c>
    </row>
    <row r="145" spans="1:18" s="176" customFormat="1" ht="22.5" customHeight="1">
      <c r="A145" s="27" t="s">
        <v>167</v>
      </c>
      <c r="B145" s="77">
        <v>0</v>
      </c>
      <c r="C145" s="77">
        <v>0</v>
      </c>
      <c r="D145" s="77">
        <v>0</v>
      </c>
      <c r="E145" s="77">
        <v>0</v>
      </c>
      <c r="F145" s="77">
        <v>0</v>
      </c>
      <c r="G145" s="77">
        <v>0</v>
      </c>
      <c r="H145" s="77">
        <v>0</v>
      </c>
      <c r="I145" s="77">
        <v>0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</row>
    <row r="146" spans="1:18" s="176" customFormat="1" ht="22.5" customHeight="1">
      <c r="A146" s="27" t="s">
        <v>169</v>
      </c>
      <c r="B146" s="77">
        <v>0</v>
      </c>
      <c r="C146" s="77">
        <v>0</v>
      </c>
      <c r="D146" s="77">
        <v>0</v>
      </c>
      <c r="E146" s="77">
        <v>0</v>
      </c>
      <c r="F146" s="77">
        <v>0</v>
      </c>
      <c r="G146" s="77">
        <v>0</v>
      </c>
      <c r="H146" s="77">
        <v>0</v>
      </c>
      <c r="I146" s="77">
        <v>0</v>
      </c>
      <c r="J146" s="77">
        <v>0</v>
      </c>
      <c r="K146" s="77">
        <v>0</v>
      </c>
      <c r="L146" s="77">
        <v>0</v>
      </c>
      <c r="M146" s="77">
        <v>0</v>
      </c>
      <c r="N146" s="77">
        <v>0</v>
      </c>
      <c r="O146" s="77">
        <v>0</v>
      </c>
      <c r="P146" s="77">
        <v>0</v>
      </c>
      <c r="Q146" s="77">
        <v>0</v>
      </c>
      <c r="R146" s="77">
        <v>0</v>
      </c>
    </row>
    <row r="147" spans="1:18" s="176" customFormat="1" ht="22.5" customHeight="1">
      <c r="A147" s="27" t="s">
        <v>561</v>
      </c>
      <c r="B147" s="77">
        <v>0</v>
      </c>
      <c r="C147" s="77">
        <v>0</v>
      </c>
      <c r="D147" s="77">
        <v>0</v>
      </c>
      <c r="E147" s="77">
        <v>0</v>
      </c>
      <c r="F147" s="77">
        <v>0</v>
      </c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</row>
    <row r="148" spans="1:18" s="176" customFormat="1" ht="22.5" customHeight="1">
      <c r="A148" s="27" t="s">
        <v>170</v>
      </c>
      <c r="B148" s="77">
        <v>185</v>
      </c>
      <c r="C148" s="77">
        <v>1253</v>
      </c>
      <c r="D148" s="77">
        <v>0</v>
      </c>
      <c r="E148" s="77">
        <v>53</v>
      </c>
      <c r="F148" s="77">
        <v>1200</v>
      </c>
      <c r="G148" s="77">
        <v>0</v>
      </c>
      <c r="H148" s="77">
        <v>0</v>
      </c>
      <c r="I148" s="77">
        <v>0</v>
      </c>
      <c r="J148" s="77">
        <v>0</v>
      </c>
      <c r="K148" s="77">
        <v>-1200</v>
      </c>
      <c r="L148" s="77">
        <v>0</v>
      </c>
      <c r="M148" s="77">
        <v>0</v>
      </c>
      <c r="N148" s="77">
        <v>0</v>
      </c>
      <c r="O148" s="77">
        <v>1438</v>
      </c>
      <c r="P148" s="77">
        <v>238</v>
      </c>
      <c r="Q148" s="77">
        <v>1200</v>
      </c>
      <c r="R148" s="77">
        <v>1200</v>
      </c>
    </row>
    <row r="149" spans="1:18" s="176" customFormat="1" ht="22.5" customHeight="1">
      <c r="A149" s="27" t="s">
        <v>171</v>
      </c>
      <c r="B149" s="77">
        <v>185</v>
      </c>
      <c r="C149" s="77">
        <v>1253</v>
      </c>
      <c r="D149" s="77">
        <v>0</v>
      </c>
      <c r="E149" s="77">
        <v>53</v>
      </c>
      <c r="F149" s="77">
        <v>1200</v>
      </c>
      <c r="G149" s="77">
        <v>0</v>
      </c>
      <c r="H149" s="77">
        <v>0</v>
      </c>
      <c r="I149" s="77">
        <v>0</v>
      </c>
      <c r="J149" s="77">
        <v>0</v>
      </c>
      <c r="K149" s="77">
        <v>-1200</v>
      </c>
      <c r="L149" s="77">
        <v>0</v>
      </c>
      <c r="M149" s="77">
        <v>0</v>
      </c>
      <c r="N149" s="77">
        <v>0</v>
      </c>
      <c r="O149" s="77">
        <v>1438</v>
      </c>
      <c r="P149" s="77">
        <v>238</v>
      </c>
      <c r="Q149" s="77">
        <v>1200</v>
      </c>
      <c r="R149" s="77">
        <v>1200</v>
      </c>
    </row>
    <row r="150" spans="1:18" s="176" customFormat="1" ht="22.5" customHeight="1">
      <c r="A150" s="27" t="s">
        <v>562</v>
      </c>
      <c r="B150" s="77">
        <v>0</v>
      </c>
      <c r="C150" s="77">
        <v>0</v>
      </c>
      <c r="D150" s="77">
        <v>0</v>
      </c>
      <c r="E150" s="77">
        <v>0</v>
      </c>
      <c r="F150" s="77">
        <v>0</v>
      </c>
      <c r="G150" s="77">
        <v>0</v>
      </c>
      <c r="H150" s="77">
        <v>0</v>
      </c>
      <c r="I150" s="77">
        <v>0</v>
      </c>
      <c r="J150" s="77">
        <v>0</v>
      </c>
      <c r="K150" s="77">
        <v>0</v>
      </c>
      <c r="L150" s="77">
        <v>0</v>
      </c>
      <c r="M150" s="77">
        <v>0</v>
      </c>
      <c r="N150" s="77">
        <v>0</v>
      </c>
      <c r="O150" s="77">
        <v>0</v>
      </c>
      <c r="P150" s="77">
        <v>0</v>
      </c>
      <c r="Q150" s="77">
        <v>0</v>
      </c>
      <c r="R150" s="77">
        <v>0</v>
      </c>
    </row>
    <row r="151" spans="1:18" s="176" customFormat="1" ht="22.5" customHeight="1">
      <c r="A151" s="27" t="s">
        <v>563</v>
      </c>
      <c r="B151" s="77">
        <v>0</v>
      </c>
      <c r="C151" s="77">
        <v>0</v>
      </c>
      <c r="D151" s="77">
        <v>0</v>
      </c>
      <c r="E151" s="77">
        <v>0</v>
      </c>
      <c r="F151" s="77">
        <v>0</v>
      </c>
      <c r="G151" s="77">
        <v>0</v>
      </c>
      <c r="H151" s="77">
        <v>0</v>
      </c>
      <c r="I151" s="77">
        <v>0</v>
      </c>
      <c r="J151" s="77">
        <v>0</v>
      </c>
      <c r="K151" s="77">
        <v>0</v>
      </c>
      <c r="L151" s="77">
        <v>0</v>
      </c>
      <c r="M151" s="77">
        <v>0</v>
      </c>
      <c r="N151" s="77">
        <v>0</v>
      </c>
      <c r="O151" s="77">
        <v>0</v>
      </c>
      <c r="P151" s="77">
        <v>0</v>
      </c>
      <c r="Q151" s="77">
        <v>0</v>
      </c>
      <c r="R151" s="77">
        <v>0</v>
      </c>
    </row>
    <row r="152" spans="1:18" s="176" customFormat="1" ht="22.5" customHeight="1">
      <c r="A152" s="27" t="s">
        <v>257</v>
      </c>
      <c r="B152" s="77">
        <v>0</v>
      </c>
      <c r="C152" s="77">
        <v>0</v>
      </c>
      <c r="D152" s="77">
        <v>0</v>
      </c>
      <c r="E152" s="77">
        <v>0</v>
      </c>
      <c r="F152" s="77">
        <v>0</v>
      </c>
      <c r="G152" s="77">
        <v>0</v>
      </c>
      <c r="H152" s="77">
        <v>0</v>
      </c>
      <c r="I152" s="77">
        <v>0</v>
      </c>
      <c r="J152" s="77">
        <v>0</v>
      </c>
      <c r="K152" s="77">
        <v>0</v>
      </c>
      <c r="L152" s="77">
        <v>0</v>
      </c>
      <c r="M152" s="77">
        <v>0</v>
      </c>
      <c r="N152" s="77">
        <v>0</v>
      </c>
      <c r="O152" s="77">
        <v>0</v>
      </c>
      <c r="P152" s="77">
        <v>0</v>
      </c>
      <c r="Q152" s="77">
        <v>0</v>
      </c>
      <c r="R152" s="77">
        <v>0</v>
      </c>
    </row>
    <row r="153" spans="1:18" s="176" customFormat="1" ht="22.5" customHeight="1">
      <c r="A153" s="27" t="s">
        <v>172</v>
      </c>
      <c r="B153" s="77">
        <v>0</v>
      </c>
      <c r="C153" s="77">
        <v>0</v>
      </c>
      <c r="D153" s="77">
        <v>0</v>
      </c>
      <c r="E153" s="77">
        <v>0</v>
      </c>
      <c r="F153" s="77">
        <v>0</v>
      </c>
      <c r="G153" s="77">
        <v>0</v>
      </c>
      <c r="H153" s="77">
        <v>0</v>
      </c>
      <c r="I153" s="77">
        <v>0</v>
      </c>
      <c r="J153" s="77">
        <v>0</v>
      </c>
      <c r="K153" s="77">
        <v>0</v>
      </c>
      <c r="L153" s="77">
        <v>0</v>
      </c>
      <c r="M153" s="77">
        <v>0</v>
      </c>
      <c r="N153" s="77">
        <v>0</v>
      </c>
      <c r="O153" s="77">
        <v>0</v>
      </c>
      <c r="P153" s="77">
        <v>0</v>
      </c>
      <c r="Q153" s="77">
        <v>0</v>
      </c>
      <c r="R153" s="77">
        <v>0</v>
      </c>
    </row>
    <row r="154" spans="1:18" s="176" customFormat="1" ht="22.5" customHeight="1">
      <c r="A154" s="27" t="s">
        <v>447</v>
      </c>
      <c r="B154" s="77">
        <v>0</v>
      </c>
      <c r="C154" s="77">
        <v>0</v>
      </c>
      <c r="D154" s="77">
        <v>0</v>
      </c>
      <c r="E154" s="77">
        <v>0</v>
      </c>
      <c r="F154" s="77">
        <v>0</v>
      </c>
      <c r="G154" s="77">
        <v>0</v>
      </c>
      <c r="H154" s="77">
        <v>0</v>
      </c>
      <c r="I154" s="77">
        <v>0</v>
      </c>
      <c r="J154" s="77">
        <v>0</v>
      </c>
      <c r="K154" s="77">
        <v>0</v>
      </c>
      <c r="L154" s="77">
        <v>0</v>
      </c>
      <c r="M154" s="77">
        <v>0</v>
      </c>
      <c r="N154" s="77">
        <v>0</v>
      </c>
      <c r="O154" s="77">
        <v>0</v>
      </c>
      <c r="P154" s="77">
        <v>0</v>
      </c>
      <c r="Q154" s="77">
        <v>0</v>
      </c>
      <c r="R154" s="77">
        <v>0</v>
      </c>
    </row>
    <row r="155" spans="1:18" s="176" customFormat="1" ht="22.5" customHeight="1">
      <c r="A155" s="27" t="s">
        <v>173</v>
      </c>
      <c r="B155" s="77">
        <v>0</v>
      </c>
      <c r="C155" s="77">
        <v>0</v>
      </c>
      <c r="D155" s="77">
        <v>0</v>
      </c>
      <c r="E155" s="77">
        <v>0</v>
      </c>
      <c r="F155" s="77">
        <v>0</v>
      </c>
      <c r="G155" s="77">
        <v>0</v>
      </c>
      <c r="H155" s="77">
        <v>0</v>
      </c>
      <c r="I155" s="77">
        <v>0</v>
      </c>
      <c r="J155" s="77">
        <v>0</v>
      </c>
      <c r="K155" s="77">
        <v>0</v>
      </c>
      <c r="L155" s="77">
        <v>0</v>
      </c>
      <c r="M155" s="77">
        <v>0</v>
      </c>
      <c r="N155" s="77">
        <v>0</v>
      </c>
      <c r="O155" s="77">
        <v>0</v>
      </c>
      <c r="P155" s="77">
        <v>0</v>
      </c>
      <c r="Q155" s="77">
        <v>0</v>
      </c>
      <c r="R155" s="77">
        <v>0</v>
      </c>
    </row>
    <row r="156" spans="1:18" s="176" customFormat="1" ht="22.5" customHeight="1">
      <c r="A156" s="27" t="s">
        <v>174</v>
      </c>
      <c r="B156" s="77">
        <v>0</v>
      </c>
      <c r="C156" s="77">
        <v>0</v>
      </c>
      <c r="D156" s="77">
        <v>0</v>
      </c>
      <c r="E156" s="77">
        <v>0</v>
      </c>
      <c r="F156" s="77">
        <v>0</v>
      </c>
      <c r="G156" s="77">
        <v>0</v>
      </c>
      <c r="H156" s="77">
        <v>0</v>
      </c>
      <c r="I156" s="77">
        <v>0</v>
      </c>
      <c r="J156" s="77">
        <v>0</v>
      </c>
      <c r="K156" s="77">
        <v>0</v>
      </c>
      <c r="L156" s="77">
        <v>0</v>
      </c>
      <c r="M156" s="77">
        <v>0</v>
      </c>
      <c r="N156" s="77">
        <v>0</v>
      </c>
      <c r="O156" s="77">
        <v>0</v>
      </c>
      <c r="P156" s="77">
        <v>0</v>
      </c>
      <c r="Q156" s="77">
        <v>0</v>
      </c>
      <c r="R156" s="77">
        <v>0</v>
      </c>
    </row>
    <row r="157" spans="1:18" s="176" customFormat="1" ht="22.5" customHeight="1">
      <c r="A157" s="27" t="s">
        <v>564</v>
      </c>
      <c r="B157" s="77">
        <v>0</v>
      </c>
      <c r="C157" s="77">
        <v>15</v>
      </c>
      <c r="D157" s="77">
        <v>0</v>
      </c>
      <c r="E157" s="77">
        <v>0</v>
      </c>
      <c r="F157" s="77">
        <v>15</v>
      </c>
      <c r="G157" s="77">
        <v>0</v>
      </c>
      <c r="H157" s="77">
        <v>0</v>
      </c>
      <c r="I157" s="77">
        <v>0</v>
      </c>
      <c r="J157" s="77">
        <v>0</v>
      </c>
      <c r="K157" s="77">
        <v>0</v>
      </c>
      <c r="L157" s="77">
        <v>0</v>
      </c>
      <c r="M157" s="77">
        <v>0</v>
      </c>
      <c r="N157" s="77">
        <v>0</v>
      </c>
      <c r="O157" s="77">
        <v>15</v>
      </c>
      <c r="P157" s="77">
        <v>0</v>
      </c>
      <c r="Q157" s="77">
        <v>15</v>
      </c>
      <c r="R157" s="77">
        <v>15</v>
      </c>
    </row>
    <row r="158" spans="1:18" s="176" customFormat="1" ht="22.5" customHeight="1">
      <c r="A158" s="27" t="s">
        <v>565</v>
      </c>
      <c r="B158" s="77">
        <v>0</v>
      </c>
      <c r="C158" s="77">
        <v>15</v>
      </c>
      <c r="D158" s="77">
        <v>0</v>
      </c>
      <c r="E158" s="77">
        <v>0</v>
      </c>
      <c r="F158" s="77">
        <v>15</v>
      </c>
      <c r="G158" s="77">
        <v>0</v>
      </c>
      <c r="H158" s="77">
        <v>0</v>
      </c>
      <c r="I158" s="77">
        <v>0</v>
      </c>
      <c r="J158" s="77">
        <v>0</v>
      </c>
      <c r="K158" s="77">
        <v>0</v>
      </c>
      <c r="L158" s="77">
        <v>0</v>
      </c>
      <c r="M158" s="77">
        <v>0</v>
      </c>
      <c r="N158" s="77">
        <v>0</v>
      </c>
      <c r="O158" s="77">
        <v>15</v>
      </c>
      <c r="P158" s="77">
        <v>0</v>
      </c>
      <c r="Q158" s="77">
        <v>15</v>
      </c>
      <c r="R158" s="77">
        <v>15</v>
      </c>
    </row>
    <row r="159" spans="1:18" s="176" customFormat="1" ht="22.5" customHeight="1">
      <c r="A159" s="27" t="s">
        <v>566</v>
      </c>
      <c r="B159" s="77">
        <v>0</v>
      </c>
      <c r="C159" s="77">
        <v>0</v>
      </c>
      <c r="D159" s="77">
        <v>0</v>
      </c>
      <c r="E159" s="77">
        <v>0</v>
      </c>
      <c r="F159" s="77">
        <v>0</v>
      </c>
      <c r="G159" s="77">
        <v>0</v>
      </c>
      <c r="H159" s="77">
        <v>0</v>
      </c>
      <c r="I159" s="77">
        <v>0</v>
      </c>
      <c r="J159" s="77">
        <v>0</v>
      </c>
      <c r="K159" s="77">
        <v>0</v>
      </c>
      <c r="L159" s="77">
        <v>0</v>
      </c>
      <c r="M159" s="77">
        <v>0</v>
      </c>
      <c r="N159" s="77">
        <v>0</v>
      </c>
      <c r="O159" s="77">
        <v>0</v>
      </c>
      <c r="P159" s="77">
        <v>0</v>
      </c>
      <c r="Q159" s="77">
        <v>0</v>
      </c>
      <c r="R159" s="77">
        <v>0</v>
      </c>
    </row>
    <row r="160" spans="1:18" s="176" customFormat="1" ht="22.5" customHeight="1">
      <c r="A160" s="27" t="s">
        <v>567</v>
      </c>
      <c r="B160" s="77">
        <v>0</v>
      </c>
      <c r="C160" s="77">
        <v>0</v>
      </c>
      <c r="D160" s="77">
        <v>0</v>
      </c>
      <c r="E160" s="77">
        <v>0</v>
      </c>
      <c r="F160" s="77">
        <v>0</v>
      </c>
      <c r="G160" s="77">
        <v>0</v>
      </c>
      <c r="H160" s="77">
        <v>0</v>
      </c>
      <c r="I160" s="77">
        <v>0</v>
      </c>
      <c r="J160" s="77">
        <v>0</v>
      </c>
      <c r="K160" s="77">
        <v>0</v>
      </c>
      <c r="L160" s="77">
        <v>0</v>
      </c>
      <c r="M160" s="77">
        <v>0</v>
      </c>
      <c r="N160" s="77">
        <v>0</v>
      </c>
      <c r="O160" s="77">
        <v>0</v>
      </c>
      <c r="P160" s="77">
        <v>0</v>
      </c>
      <c r="Q160" s="77">
        <v>0</v>
      </c>
      <c r="R160" s="77">
        <v>0</v>
      </c>
    </row>
    <row r="161" spans="1:18" s="176" customFormat="1" ht="22.5" customHeight="1">
      <c r="A161" s="27" t="s">
        <v>568</v>
      </c>
      <c r="B161" s="77">
        <v>0</v>
      </c>
      <c r="C161" s="77">
        <v>0</v>
      </c>
      <c r="D161" s="77">
        <v>0</v>
      </c>
      <c r="E161" s="77">
        <v>0</v>
      </c>
      <c r="F161" s="77">
        <v>0</v>
      </c>
      <c r="G161" s="77">
        <v>0</v>
      </c>
      <c r="H161" s="77">
        <v>0</v>
      </c>
      <c r="I161" s="77">
        <v>0</v>
      </c>
      <c r="J161" s="77">
        <v>0</v>
      </c>
      <c r="K161" s="77">
        <v>0</v>
      </c>
      <c r="L161" s="77">
        <v>0</v>
      </c>
      <c r="M161" s="77">
        <v>0</v>
      </c>
      <c r="N161" s="77">
        <v>0</v>
      </c>
      <c r="O161" s="77">
        <v>0</v>
      </c>
      <c r="P161" s="77">
        <v>0</v>
      </c>
      <c r="Q161" s="77">
        <v>0</v>
      </c>
      <c r="R161" s="77">
        <v>0</v>
      </c>
    </row>
    <row r="162" spans="1:18" s="176" customFormat="1" ht="22.5" customHeight="1">
      <c r="A162" s="27" t="s">
        <v>168</v>
      </c>
      <c r="B162" s="77">
        <v>0</v>
      </c>
      <c r="C162" s="77">
        <v>0</v>
      </c>
      <c r="D162" s="77">
        <v>0</v>
      </c>
      <c r="E162" s="77">
        <v>0</v>
      </c>
      <c r="F162" s="77">
        <v>0</v>
      </c>
      <c r="G162" s="77">
        <v>0</v>
      </c>
      <c r="H162" s="77">
        <v>0</v>
      </c>
      <c r="I162" s="77">
        <v>0</v>
      </c>
      <c r="J162" s="77">
        <v>0</v>
      </c>
      <c r="K162" s="77">
        <v>0</v>
      </c>
      <c r="L162" s="77">
        <v>0</v>
      </c>
      <c r="M162" s="77">
        <v>0</v>
      </c>
      <c r="N162" s="77">
        <v>0</v>
      </c>
      <c r="O162" s="77">
        <v>0</v>
      </c>
      <c r="P162" s="77">
        <v>0</v>
      </c>
      <c r="Q162" s="77">
        <v>0</v>
      </c>
      <c r="R162" s="77">
        <v>0</v>
      </c>
    </row>
    <row r="163" spans="1:18" s="176" customFormat="1" ht="22.5" customHeight="1">
      <c r="A163" s="27" t="s">
        <v>569</v>
      </c>
      <c r="B163" s="77">
        <v>0</v>
      </c>
      <c r="C163" s="77">
        <v>0</v>
      </c>
      <c r="D163" s="77">
        <v>0</v>
      </c>
      <c r="E163" s="77">
        <v>0</v>
      </c>
      <c r="F163" s="77">
        <v>0</v>
      </c>
      <c r="G163" s="77">
        <v>0</v>
      </c>
      <c r="H163" s="77">
        <v>0</v>
      </c>
      <c r="I163" s="77">
        <v>0</v>
      </c>
      <c r="J163" s="77">
        <v>0</v>
      </c>
      <c r="K163" s="77">
        <v>0</v>
      </c>
      <c r="L163" s="77">
        <v>0</v>
      </c>
      <c r="M163" s="77">
        <v>0</v>
      </c>
      <c r="N163" s="77">
        <v>0</v>
      </c>
      <c r="O163" s="77">
        <v>0</v>
      </c>
      <c r="P163" s="77">
        <v>0</v>
      </c>
      <c r="Q163" s="77">
        <v>0</v>
      </c>
      <c r="R163" s="77">
        <v>0</v>
      </c>
    </row>
    <row r="164" spans="1:18" s="176" customFormat="1" ht="22.5" customHeight="1">
      <c r="A164" s="27" t="s">
        <v>570</v>
      </c>
      <c r="B164" s="77">
        <v>0</v>
      </c>
      <c r="C164" s="77">
        <v>0</v>
      </c>
      <c r="D164" s="77">
        <v>0</v>
      </c>
      <c r="E164" s="77">
        <v>0</v>
      </c>
      <c r="F164" s="77">
        <v>0</v>
      </c>
      <c r="G164" s="77">
        <v>0</v>
      </c>
      <c r="H164" s="77">
        <v>0</v>
      </c>
      <c r="I164" s="77">
        <v>0</v>
      </c>
      <c r="J164" s="77">
        <v>0</v>
      </c>
      <c r="K164" s="77">
        <v>0</v>
      </c>
      <c r="L164" s="77">
        <v>0</v>
      </c>
      <c r="M164" s="77">
        <v>0</v>
      </c>
      <c r="N164" s="77">
        <v>0</v>
      </c>
      <c r="O164" s="77">
        <v>0</v>
      </c>
      <c r="P164" s="77">
        <v>0</v>
      </c>
      <c r="Q164" s="77">
        <v>0</v>
      </c>
      <c r="R164" s="77">
        <v>0</v>
      </c>
    </row>
    <row r="165" spans="1:18" s="176" customFormat="1" ht="22.5" customHeight="1">
      <c r="A165" s="27" t="s">
        <v>571</v>
      </c>
      <c r="B165" s="77">
        <v>0</v>
      </c>
      <c r="C165" s="77">
        <v>0</v>
      </c>
      <c r="D165" s="77">
        <v>0</v>
      </c>
      <c r="E165" s="77">
        <v>0</v>
      </c>
      <c r="F165" s="77">
        <v>0</v>
      </c>
      <c r="G165" s="77">
        <v>0</v>
      </c>
      <c r="H165" s="77">
        <v>0</v>
      </c>
      <c r="I165" s="77">
        <v>0</v>
      </c>
      <c r="J165" s="77">
        <v>0</v>
      </c>
      <c r="K165" s="77">
        <v>0</v>
      </c>
      <c r="L165" s="77">
        <v>0</v>
      </c>
      <c r="M165" s="77">
        <v>0</v>
      </c>
      <c r="N165" s="77">
        <v>0</v>
      </c>
      <c r="O165" s="77">
        <v>0</v>
      </c>
      <c r="P165" s="77">
        <v>0</v>
      </c>
      <c r="Q165" s="77">
        <v>0</v>
      </c>
      <c r="R165" s="77">
        <v>0</v>
      </c>
    </row>
    <row r="166" spans="1:18" s="176" customFormat="1" ht="22.5" customHeight="1">
      <c r="A166" s="27" t="s">
        <v>175</v>
      </c>
      <c r="B166" s="77">
        <v>530</v>
      </c>
      <c r="C166" s="77">
        <v>-530</v>
      </c>
      <c r="D166" s="77">
        <v>0</v>
      </c>
      <c r="E166" s="77">
        <v>0</v>
      </c>
      <c r="F166" s="77">
        <v>0</v>
      </c>
      <c r="G166" s="77">
        <v>0</v>
      </c>
      <c r="H166" s="77">
        <v>0</v>
      </c>
      <c r="I166" s="77">
        <v>0</v>
      </c>
      <c r="J166" s="77">
        <v>-530</v>
      </c>
      <c r="K166" s="77">
        <v>0</v>
      </c>
      <c r="L166" s="77">
        <v>0</v>
      </c>
      <c r="M166" s="77">
        <v>0</v>
      </c>
      <c r="N166" s="77">
        <v>0</v>
      </c>
      <c r="O166" s="77">
        <v>0</v>
      </c>
      <c r="P166" s="77">
        <v>0</v>
      </c>
      <c r="Q166" s="77">
        <v>0</v>
      </c>
      <c r="R166" s="77">
        <v>0</v>
      </c>
    </row>
    <row r="167" spans="1:18" s="176" customFormat="1" ht="22.5" customHeight="1">
      <c r="A167" s="27" t="s">
        <v>176</v>
      </c>
      <c r="B167" s="77">
        <v>50</v>
      </c>
      <c r="C167" s="77">
        <v>17</v>
      </c>
      <c r="D167" s="77">
        <v>0</v>
      </c>
      <c r="E167" s="77">
        <v>0</v>
      </c>
      <c r="F167" s="77">
        <v>0</v>
      </c>
      <c r="G167" s="77">
        <v>65</v>
      </c>
      <c r="H167" s="77">
        <v>0</v>
      </c>
      <c r="I167" s="77">
        <v>0</v>
      </c>
      <c r="J167" s="77">
        <v>0</v>
      </c>
      <c r="K167" s="77">
        <v>-48</v>
      </c>
      <c r="L167" s="77">
        <v>0</v>
      </c>
      <c r="M167" s="77">
        <v>0</v>
      </c>
      <c r="N167" s="77">
        <v>0</v>
      </c>
      <c r="O167" s="77">
        <v>67</v>
      </c>
      <c r="P167" s="77">
        <v>67</v>
      </c>
      <c r="Q167" s="77">
        <v>0</v>
      </c>
      <c r="R167" s="77">
        <v>0</v>
      </c>
    </row>
    <row r="168" spans="1:18" s="176" customFormat="1" ht="22.5" customHeight="1">
      <c r="A168" s="27" t="s">
        <v>177</v>
      </c>
      <c r="B168" s="77">
        <v>0</v>
      </c>
      <c r="C168" s="77">
        <v>0</v>
      </c>
      <c r="D168" s="77">
        <v>0</v>
      </c>
      <c r="E168" s="77">
        <v>0</v>
      </c>
      <c r="F168" s="77">
        <v>0</v>
      </c>
      <c r="G168" s="77">
        <v>0</v>
      </c>
      <c r="H168" s="77">
        <v>0</v>
      </c>
      <c r="I168" s="77">
        <v>0</v>
      </c>
      <c r="J168" s="77">
        <v>0</v>
      </c>
      <c r="K168" s="77">
        <v>0</v>
      </c>
      <c r="L168" s="77">
        <v>0</v>
      </c>
      <c r="M168" s="77">
        <v>0</v>
      </c>
      <c r="N168" s="77">
        <v>0</v>
      </c>
      <c r="O168" s="77">
        <v>0</v>
      </c>
      <c r="P168" s="77">
        <v>0</v>
      </c>
      <c r="Q168" s="77">
        <v>0</v>
      </c>
      <c r="R168" s="77">
        <v>0</v>
      </c>
    </row>
    <row r="169" spans="1:18" s="176" customFormat="1" ht="22.5" customHeight="1">
      <c r="A169" s="27" t="s">
        <v>178</v>
      </c>
      <c r="B169" s="77">
        <v>50</v>
      </c>
      <c r="C169" s="77">
        <v>17</v>
      </c>
      <c r="D169" s="77">
        <v>0</v>
      </c>
      <c r="E169" s="77">
        <v>0</v>
      </c>
      <c r="F169" s="77">
        <v>0</v>
      </c>
      <c r="G169" s="77">
        <v>65</v>
      </c>
      <c r="H169" s="77">
        <v>0</v>
      </c>
      <c r="I169" s="77">
        <v>0</v>
      </c>
      <c r="J169" s="77">
        <v>0</v>
      </c>
      <c r="K169" s="77">
        <v>-48</v>
      </c>
      <c r="L169" s="77">
        <v>0</v>
      </c>
      <c r="M169" s="77">
        <v>0</v>
      </c>
      <c r="N169" s="77">
        <v>0</v>
      </c>
      <c r="O169" s="77">
        <v>67</v>
      </c>
      <c r="P169" s="77">
        <v>67</v>
      </c>
      <c r="Q169" s="77">
        <v>0</v>
      </c>
      <c r="R169" s="77">
        <v>0</v>
      </c>
    </row>
    <row r="170" spans="1:18" s="176" customFormat="1" ht="22.5" customHeight="1">
      <c r="A170" s="27" t="s">
        <v>271</v>
      </c>
      <c r="B170" s="77">
        <v>2781</v>
      </c>
      <c r="C170" s="77">
        <v>403</v>
      </c>
      <c r="D170" s="77">
        <v>0</v>
      </c>
      <c r="E170" s="77">
        <v>0</v>
      </c>
      <c r="F170" s="77">
        <v>0</v>
      </c>
      <c r="G170" s="77">
        <v>0</v>
      </c>
      <c r="H170" s="77">
        <v>0</v>
      </c>
      <c r="I170" s="77">
        <v>0</v>
      </c>
      <c r="J170" s="77">
        <v>0</v>
      </c>
      <c r="K170" s="77">
        <v>403</v>
      </c>
      <c r="L170" s="77">
        <v>0</v>
      </c>
      <c r="M170" s="77">
        <v>0</v>
      </c>
      <c r="N170" s="77">
        <v>0</v>
      </c>
      <c r="O170" s="77">
        <v>3184</v>
      </c>
      <c r="P170" s="77">
        <v>3184</v>
      </c>
      <c r="Q170" s="77">
        <v>0</v>
      </c>
      <c r="R170" s="77">
        <v>0</v>
      </c>
    </row>
    <row r="171" spans="1:18" s="176" customFormat="1" ht="22.5" customHeight="1">
      <c r="A171" s="27" t="s">
        <v>316</v>
      </c>
      <c r="B171" s="77">
        <v>2781</v>
      </c>
      <c r="C171" s="77">
        <v>403</v>
      </c>
      <c r="D171" s="77">
        <v>0</v>
      </c>
      <c r="E171" s="77">
        <v>0</v>
      </c>
      <c r="F171" s="77">
        <v>0</v>
      </c>
      <c r="G171" s="77">
        <v>0</v>
      </c>
      <c r="H171" s="77">
        <v>0</v>
      </c>
      <c r="I171" s="77">
        <v>0</v>
      </c>
      <c r="J171" s="77">
        <v>0</v>
      </c>
      <c r="K171" s="77">
        <v>403</v>
      </c>
      <c r="L171" s="77">
        <v>0</v>
      </c>
      <c r="M171" s="77">
        <v>0</v>
      </c>
      <c r="N171" s="77">
        <v>0</v>
      </c>
      <c r="O171" s="77">
        <v>3184</v>
      </c>
      <c r="P171" s="77">
        <v>3184</v>
      </c>
      <c r="Q171" s="77">
        <v>0</v>
      </c>
      <c r="R171" s="77">
        <v>0</v>
      </c>
    </row>
    <row r="172" spans="1:18" s="176" customFormat="1" ht="22.5" customHeight="1">
      <c r="A172" s="27" t="s">
        <v>272</v>
      </c>
      <c r="B172" s="77">
        <v>0</v>
      </c>
      <c r="C172" s="77">
        <v>4</v>
      </c>
      <c r="D172" s="77">
        <v>0</v>
      </c>
      <c r="E172" s="77">
        <v>0</v>
      </c>
      <c r="F172" s="77">
        <v>0</v>
      </c>
      <c r="G172" s="77">
        <v>0</v>
      </c>
      <c r="H172" s="77">
        <v>0</v>
      </c>
      <c r="I172" s="77">
        <v>0</v>
      </c>
      <c r="J172" s="77">
        <v>0</v>
      </c>
      <c r="K172" s="77">
        <v>4</v>
      </c>
      <c r="L172" s="77">
        <v>0</v>
      </c>
      <c r="M172" s="77">
        <v>0</v>
      </c>
      <c r="N172" s="77">
        <v>0</v>
      </c>
      <c r="O172" s="77">
        <v>4</v>
      </c>
      <c r="P172" s="77">
        <v>4</v>
      </c>
      <c r="Q172" s="77">
        <v>0</v>
      </c>
      <c r="R172" s="77">
        <v>0</v>
      </c>
    </row>
    <row r="173" spans="1:18" s="176" customFormat="1" ht="22.5" customHeight="1">
      <c r="A173" s="27" t="s">
        <v>317</v>
      </c>
      <c r="B173" s="77"/>
      <c r="C173" s="77">
        <v>4</v>
      </c>
      <c r="D173" s="77">
        <v>0</v>
      </c>
      <c r="E173" s="77">
        <v>0</v>
      </c>
      <c r="F173" s="77">
        <v>0</v>
      </c>
      <c r="G173" s="77">
        <v>0</v>
      </c>
      <c r="H173" s="77">
        <v>0</v>
      </c>
      <c r="I173" s="77">
        <v>0</v>
      </c>
      <c r="J173" s="77">
        <v>0</v>
      </c>
      <c r="K173" s="77">
        <v>4</v>
      </c>
      <c r="L173" s="77">
        <v>0</v>
      </c>
      <c r="M173" s="77">
        <v>0</v>
      </c>
      <c r="N173" s="77">
        <v>0</v>
      </c>
      <c r="O173" s="77">
        <v>4</v>
      </c>
      <c r="P173" s="77">
        <v>4</v>
      </c>
      <c r="Q173" s="77">
        <v>0</v>
      </c>
      <c r="R173" s="77">
        <v>0</v>
      </c>
    </row>
    <row r="174" spans="1:18" ht="25.5" customHeight="1">
      <c r="A174" s="23" t="s">
        <v>264</v>
      </c>
      <c r="B174" s="77">
        <v>45003</v>
      </c>
      <c r="C174" s="77">
        <v>13596</v>
      </c>
      <c r="D174" s="77">
        <v>701</v>
      </c>
      <c r="E174" s="77">
        <v>4015</v>
      </c>
      <c r="F174" s="77">
        <v>2859</v>
      </c>
      <c r="G174" s="77">
        <v>214</v>
      </c>
      <c r="H174" s="77">
        <v>2830</v>
      </c>
      <c r="I174" s="77">
        <v>0</v>
      </c>
      <c r="J174" s="77">
        <v>0</v>
      </c>
      <c r="K174" s="77">
        <v>0</v>
      </c>
      <c r="L174" s="77">
        <v>0</v>
      </c>
      <c r="M174" s="77">
        <v>0</v>
      </c>
      <c r="N174" s="77">
        <v>0</v>
      </c>
      <c r="O174" s="77">
        <v>58599</v>
      </c>
      <c r="P174" s="77">
        <v>55583</v>
      </c>
      <c r="Q174" s="77">
        <v>3016</v>
      </c>
      <c r="R174" s="77">
        <v>3016</v>
      </c>
    </row>
    <row r="175" spans="1:18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</row>
  </sheetData>
  <mergeCells count="10">
    <mergeCell ref="A1:R1"/>
    <mergeCell ref="A2:R2"/>
    <mergeCell ref="A3:R3"/>
    <mergeCell ref="A4:A5"/>
    <mergeCell ref="B4:B5"/>
    <mergeCell ref="C4:N4"/>
    <mergeCell ref="O4:O5"/>
    <mergeCell ref="P4:P5"/>
    <mergeCell ref="Q4:Q5"/>
    <mergeCell ref="R4:R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&amp;C28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3"/>
  <sheetViews>
    <sheetView showGridLines="0" showZeros="0" view="pageLayout" topLeftCell="A151" zoomScaleNormal="100" workbookViewId="0">
      <selection activeCell="H191" sqref="H191"/>
    </sheetView>
  </sheetViews>
  <sheetFormatPr defaultColWidth="9.125" defaultRowHeight="14.25"/>
  <cols>
    <col min="1" max="1" width="29.5" style="176" customWidth="1"/>
    <col min="2" max="2" width="9.625" style="176" customWidth="1"/>
    <col min="3" max="3" width="8.5" style="176" customWidth="1"/>
    <col min="4" max="4" width="8" style="176" customWidth="1"/>
    <col min="5" max="5" width="8.5" style="176" customWidth="1"/>
    <col min="6" max="6" width="9" style="176" customWidth="1"/>
    <col min="7" max="7" width="8.5" style="176" customWidth="1"/>
    <col min="8" max="9" width="8" style="176" customWidth="1"/>
    <col min="10" max="10" width="6.625" style="176" customWidth="1"/>
    <col min="11" max="11" width="9.375" style="176" customWidth="1"/>
    <col min="12" max="12" width="7.625" style="176" customWidth="1"/>
    <col min="13" max="13" width="9.375" style="176" customWidth="1"/>
    <col min="14" max="14" width="8.25" style="176" customWidth="1"/>
    <col min="15" max="15" width="9.625" style="176" customWidth="1"/>
    <col min="16" max="16" width="9.375" style="176" customWidth="1"/>
    <col min="17" max="18" width="8.5" style="176" customWidth="1"/>
    <col min="19" max="16384" width="9.125" style="176"/>
  </cols>
  <sheetData>
    <row r="1" spans="1:18" ht="33.950000000000003" customHeight="1">
      <c r="A1" s="262" t="s">
        <v>887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</row>
    <row r="2" spans="1:18">
      <c r="A2" s="238" t="s">
        <v>888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</row>
    <row r="3" spans="1:18">
      <c r="A3" s="263" t="s">
        <v>3</v>
      </c>
      <c r="B3" s="263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63"/>
      <c r="P3" s="263"/>
      <c r="Q3" s="263"/>
      <c r="R3" s="263"/>
    </row>
    <row r="4" spans="1:18" ht="18" customHeight="1">
      <c r="A4" s="271" t="s">
        <v>0</v>
      </c>
      <c r="B4" s="272" t="s">
        <v>11</v>
      </c>
      <c r="C4" s="271" t="s">
        <v>80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2" t="s">
        <v>1</v>
      </c>
      <c r="P4" s="271" t="s">
        <v>14</v>
      </c>
      <c r="Q4" s="272" t="s">
        <v>81</v>
      </c>
      <c r="R4" s="272" t="s">
        <v>82</v>
      </c>
    </row>
    <row r="5" spans="1:18" ht="44.45" customHeight="1">
      <c r="A5" s="271"/>
      <c r="B5" s="272"/>
      <c r="C5" s="18" t="s">
        <v>13</v>
      </c>
      <c r="D5" s="19" t="s">
        <v>259</v>
      </c>
      <c r="E5" s="188" t="s">
        <v>437</v>
      </c>
      <c r="F5" s="188" t="s">
        <v>258</v>
      </c>
      <c r="G5" s="19" t="s">
        <v>438</v>
      </c>
      <c r="H5" s="19" t="s">
        <v>16</v>
      </c>
      <c r="I5" s="19" t="s">
        <v>73</v>
      </c>
      <c r="J5" s="19" t="s">
        <v>439</v>
      </c>
      <c r="K5" s="19" t="s">
        <v>83</v>
      </c>
      <c r="L5" s="188" t="s">
        <v>440</v>
      </c>
      <c r="M5" s="188" t="s">
        <v>17</v>
      </c>
      <c r="N5" s="188" t="s">
        <v>441</v>
      </c>
      <c r="O5" s="272"/>
      <c r="P5" s="271"/>
      <c r="Q5" s="272"/>
      <c r="R5" s="272"/>
    </row>
    <row r="6" spans="1:18" ht="22.9" customHeight="1">
      <c r="A6" s="27" t="s">
        <v>238</v>
      </c>
      <c r="B6" s="28">
        <v>14239</v>
      </c>
      <c r="C6" s="28">
        <v>-814</v>
      </c>
      <c r="D6" s="28">
        <v>0</v>
      </c>
      <c r="E6" s="28">
        <v>0</v>
      </c>
      <c r="F6" s="28">
        <v>5</v>
      </c>
      <c r="G6" s="28">
        <v>0</v>
      </c>
      <c r="H6" s="28">
        <v>0</v>
      </c>
      <c r="I6" s="28">
        <v>0</v>
      </c>
      <c r="J6" s="28">
        <v>0</v>
      </c>
      <c r="K6" s="28">
        <v>-819</v>
      </c>
      <c r="L6" s="28">
        <v>0</v>
      </c>
      <c r="M6" s="28">
        <v>0</v>
      </c>
      <c r="N6" s="28">
        <v>0</v>
      </c>
      <c r="O6" s="220">
        <v>13425</v>
      </c>
      <c r="P6" s="220">
        <v>13425</v>
      </c>
      <c r="Q6" s="220">
        <v>0</v>
      </c>
      <c r="R6" s="220">
        <v>0</v>
      </c>
    </row>
    <row r="7" spans="1:18" ht="22.9" customHeight="1">
      <c r="A7" s="27" t="s">
        <v>84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20">
        <v>0</v>
      </c>
      <c r="P7" s="220">
        <v>0</v>
      </c>
      <c r="Q7" s="220">
        <v>0</v>
      </c>
      <c r="R7" s="220">
        <v>0</v>
      </c>
    </row>
    <row r="8" spans="1:18" ht="22.9" customHeight="1">
      <c r="A8" s="27" t="s">
        <v>85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20">
        <v>0</v>
      </c>
      <c r="P8" s="220">
        <v>0</v>
      </c>
      <c r="Q8" s="220">
        <v>0</v>
      </c>
      <c r="R8" s="220">
        <v>0</v>
      </c>
    </row>
    <row r="9" spans="1:18" ht="22.9" customHeight="1">
      <c r="A9" s="27" t="s">
        <v>203</v>
      </c>
      <c r="B9" s="28">
        <v>8528</v>
      </c>
      <c r="C9" s="28">
        <v>1047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1047</v>
      </c>
      <c r="L9" s="28">
        <v>0</v>
      </c>
      <c r="M9" s="28">
        <v>0</v>
      </c>
      <c r="N9" s="28">
        <v>0</v>
      </c>
      <c r="O9" s="220">
        <v>9575</v>
      </c>
      <c r="P9" s="220">
        <v>9575</v>
      </c>
      <c r="Q9" s="220">
        <v>0</v>
      </c>
      <c r="R9" s="220">
        <v>0</v>
      </c>
    </row>
    <row r="10" spans="1:18" ht="22.9" customHeight="1">
      <c r="A10" s="27" t="s">
        <v>86</v>
      </c>
      <c r="B10" s="28">
        <v>1112</v>
      </c>
      <c r="C10" s="28">
        <v>34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34</v>
      </c>
      <c r="L10" s="28">
        <v>0</v>
      </c>
      <c r="M10" s="28">
        <v>0</v>
      </c>
      <c r="N10" s="28">
        <v>0</v>
      </c>
      <c r="O10" s="220">
        <v>1146</v>
      </c>
      <c r="P10" s="220">
        <v>1146</v>
      </c>
      <c r="Q10" s="220">
        <v>0</v>
      </c>
      <c r="R10" s="220">
        <v>0</v>
      </c>
    </row>
    <row r="11" spans="1:18" ht="22.9" customHeight="1">
      <c r="A11" s="27" t="s">
        <v>87</v>
      </c>
      <c r="B11" s="28">
        <v>0</v>
      </c>
      <c r="C11" s="28">
        <v>68</v>
      </c>
      <c r="D11" s="28">
        <v>0</v>
      </c>
      <c r="E11" s="28">
        <v>0</v>
      </c>
      <c r="F11" s="28">
        <v>3</v>
      </c>
      <c r="G11" s="28">
        <v>0</v>
      </c>
      <c r="H11" s="28">
        <v>0</v>
      </c>
      <c r="I11" s="28">
        <v>0</v>
      </c>
      <c r="J11" s="28">
        <v>0</v>
      </c>
      <c r="K11" s="28">
        <v>65</v>
      </c>
      <c r="L11" s="28">
        <v>0</v>
      </c>
      <c r="M11" s="28">
        <v>0</v>
      </c>
      <c r="N11" s="28">
        <v>0</v>
      </c>
      <c r="O11" s="220">
        <v>68</v>
      </c>
      <c r="P11" s="220">
        <v>68</v>
      </c>
      <c r="Q11" s="220">
        <v>0</v>
      </c>
      <c r="R11" s="220">
        <v>0</v>
      </c>
    </row>
    <row r="12" spans="1:18" ht="22.9" customHeight="1">
      <c r="A12" s="27" t="s">
        <v>88</v>
      </c>
      <c r="B12" s="28">
        <v>1807</v>
      </c>
      <c r="C12" s="28">
        <v>-683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-683</v>
      </c>
      <c r="L12" s="28">
        <v>0</v>
      </c>
      <c r="M12" s="28">
        <v>0</v>
      </c>
      <c r="N12" s="28">
        <v>0</v>
      </c>
      <c r="O12" s="220">
        <v>1124</v>
      </c>
      <c r="P12" s="220">
        <v>1124</v>
      </c>
      <c r="Q12" s="220">
        <v>0</v>
      </c>
      <c r="R12" s="220">
        <v>0</v>
      </c>
    </row>
    <row r="13" spans="1:18" ht="22.9" customHeight="1">
      <c r="A13" s="27" t="s">
        <v>89</v>
      </c>
      <c r="B13" s="28">
        <v>436</v>
      </c>
      <c r="C13" s="28">
        <v>-346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-346</v>
      </c>
      <c r="L13" s="28">
        <v>0</v>
      </c>
      <c r="M13" s="28">
        <v>0</v>
      </c>
      <c r="N13" s="28">
        <v>0</v>
      </c>
      <c r="O13" s="220">
        <v>90</v>
      </c>
      <c r="P13" s="220">
        <v>90</v>
      </c>
      <c r="Q13" s="220">
        <v>0</v>
      </c>
      <c r="R13" s="220">
        <v>0</v>
      </c>
    </row>
    <row r="14" spans="1:18" ht="22.9" customHeight="1">
      <c r="A14" s="27" t="s">
        <v>90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20">
        <v>0</v>
      </c>
      <c r="P14" s="220">
        <v>0</v>
      </c>
      <c r="Q14" s="220">
        <v>0</v>
      </c>
      <c r="R14" s="220">
        <v>0</v>
      </c>
    </row>
    <row r="15" spans="1:18" ht="22.9" customHeight="1">
      <c r="A15" s="27" t="s">
        <v>91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20">
        <v>0</v>
      </c>
      <c r="P15" s="220">
        <v>0</v>
      </c>
      <c r="Q15" s="220">
        <v>0</v>
      </c>
      <c r="R15" s="220">
        <v>0</v>
      </c>
    </row>
    <row r="16" spans="1:18" ht="22.9" customHeight="1">
      <c r="A16" s="27" t="s">
        <v>92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20">
        <v>0</v>
      </c>
      <c r="P16" s="220">
        <v>0</v>
      </c>
      <c r="Q16" s="220">
        <v>0</v>
      </c>
      <c r="R16" s="220">
        <v>0</v>
      </c>
    </row>
    <row r="17" spans="1:18" ht="22.9" customHeight="1">
      <c r="A17" s="27" t="s">
        <v>93</v>
      </c>
      <c r="B17" s="28">
        <v>405</v>
      </c>
      <c r="C17" s="28">
        <v>-278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-278</v>
      </c>
      <c r="L17" s="28">
        <v>0</v>
      </c>
      <c r="M17" s="28">
        <v>0</v>
      </c>
      <c r="N17" s="28">
        <v>0</v>
      </c>
      <c r="O17" s="220">
        <v>127</v>
      </c>
      <c r="P17" s="220">
        <v>127</v>
      </c>
      <c r="Q17" s="220">
        <v>0</v>
      </c>
      <c r="R17" s="220">
        <v>0</v>
      </c>
    </row>
    <row r="18" spans="1:18" ht="22.9" customHeight="1">
      <c r="A18" s="27" t="s">
        <v>18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20">
        <v>0</v>
      </c>
      <c r="P18" s="220">
        <v>0</v>
      </c>
      <c r="Q18" s="220">
        <v>0</v>
      </c>
      <c r="R18" s="220">
        <v>0</v>
      </c>
    </row>
    <row r="19" spans="1:18" ht="22.9" customHeight="1">
      <c r="A19" s="27" t="s">
        <v>94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20">
        <v>0</v>
      </c>
      <c r="P19" s="220">
        <v>0</v>
      </c>
      <c r="Q19" s="220">
        <v>0</v>
      </c>
      <c r="R19" s="220">
        <v>0</v>
      </c>
    </row>
    <row r="20" spans="1:18" ht="22.9" customHeight="1">
      <c r="A20" s="27" t="s">
        <v>95</v>
      </c>
      <c r="B20" s="28">
        <v>0</v>
      </c>
      <c r="C20" s="28">
        <v>34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34</v>
      </c>
      <c r="L20" s="28">
        <v>0</v>
      </c>
      <c r="M20" s="28">
        <v>0</v>
      </c>
      <c r="N20" s="28">
        <v>0</v>
      </c>
      <c r="O20" s="220">
        <v>34</v>
      </c>
      <c r="P20" s="220">
        <v>34</v>
      </c>
      <c r="Q20" s="220">
        <v>0</v>
      </c>
      <c r="R20" s="220">
        <v>0</v>
      </c>
    </row>
    <row r="21" spans="1:18" ht="22.9" customHeight="1">
      <c r="A21" s="27" t="s">
        <v>543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20">
        <v>0</v>
      </c>
      <c r="P21" s="220">
        <v>0</v>
      </c>
      <c r="Q21" s="220">
        <v>0</v>
      </c>
      <c r="R21" s="220">
        <v>0</v>
      </c>
    </row>
    <row r="22" spans="1:18" ht="22.9" customHeight="1">
      <c r="A22" s="27" t="s">
        <v>96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20">
        <v>0</v>
      </c>
      <c r="P22" s="220">
        <v>0</v>
      </c>
      <c r="Q22" s="220">
        <v>0</v>
      </c>
      <c r="R22" s="220">
        <v>0</v>
      </c>
    </row>
    <row r="23" spans="1:18" ht="22.9" customHeight="1">
      <c r="A23" s="27" t="s">
        <v>97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20">
        <v>0</v>
      </c>
      <c r="P23" s="220">
        <v>0</v>
      </c>
      <c r="Q23" s="220">
        <v>0</v>
      </c>
      <c r="R23" s="220">
        <v>0</v>
      </c>
    </row>
    <row r="24" spans="1:18" ht="22.9" customHeight="1">
      <c r="A24" s="27" t="s">
        <v>98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20">
        <v>0</v>
      </c>
      <c r="P24" s="220">
        <v>0</v>
      </c>
      <c r="Q24" s="220">
        <v>0</v>
      </c>
      <c r="R24" s="220">
        <v>0</v>
      </c>
    </row>
    <row r="25" spans="1:18" ht="22.9" customHeight="1">
      <c r="A25" s="27" t="s">
        <v>204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20">
        <v>0</v>
      </c>
      <c r="P25" s="220">
        <v>0</v>
      </c>
      <c r="Q25" s="220">
        <v>0</v>
      </c>
      <c r="R25" s="220">
        <v>0</v>
      </c>
    </row>
    <row r="26" spans="1:18" ht="22.9" customHeight="1">
      <c r="A26" s="27" t="s">
        <v>99</v>
      </c>
      <c r="B26" s="28">
        <v>1735</v>
      </c>
      <c r="C26" s="28">
        <v>-588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-588</v>
      </c>
      <c r="L26" s="28">
        <v>0</v>
      </c>
      <c r="M26" s="28">
        <v>0</v>
      </c>
      <c r="N26" s="28">
        <v>0</v>
      </c>
      <c r="O26" s="220">
        <v>1147</v>
      </c>
      <c r="P26" s="220">
        <v>1147</v>
      </c>
      <c r="Q26" s="220">
        <v>0</v>
      </c>
      <c r="R26" s="220">
        <v>0</v>
      </c>
    </row>
    <row r="27" spans="1:18" ht="22.9" customHeight="1">
      <c r="A27" s="27" t="s">
        <v>100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28">
        <v>0</v>
      </c>
      <c r="J27" s="28">
        <v>0</v>
      </c>
      <c r="K27" s="28">
        <v>-1</v>
      </c>
      <c r="L27" s="28">
        <v>0</v>
      </c>
      <c r="M27" s="28">
        <v>0</v>
      </c>
      <c r="N27" s="28">
        <v>0</v>
      </c>
      <c r="O27" s="220">
        <v>0</v>
      </c>
      <c r="P27" s="220">
        <v>0</v>
      </c>
      <c r="Q27" s="220">
        <v>0</v>
      </c>
      <c r="R27" s="220">
        <v>0</v>
      </c>
    </row>
    <row r="28" spans="1:18" ht="22.9" customHeight="1">
      <c r="A28" s="27" t="s">
        <v>101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20">
        <v>0</v>
      </c>
      <c r="P28" s="220">
        <v>0</v>
      </c>
      <c r="Q28" s="220">
        <v>0</v>
      </c>
      <c r="R28" s="220">
        <v>0</v>
      </c>
    </row>
    <row r="29" spans="1:18" ht="22.9" customHeight="1">
      <c r="A29" s="27" t="s">
        <v>102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20">
        <v>0</v>
      </c>
      <c r="P29" s="220">
        <v>0</v>
      </c>
      <c r="Q29" s="220">
        <v>0</v>
      </c>
      <c r="R29" s="220">
        <v>0</v>
      </c>
    </row>
    <row r="30" spans="1:18" ht="22.9" customHeight="1">
      <c r="A30" s="27" t="s">
        <v>544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20">
        <v>0</v>
      </c>
      <c r="P30" s="220">
        <v>0</v>
      </c>
      <c r="Q30" s="220">
        <v>0</v>
      </c>
      <c r="R30" s="220">
        <v>0</v>
      </c>
    </row>
    <row r="31" spans="1:18" ht="22.9" customHeight="1">
      <c r="A31" s="27" t="s">
        <v>545</v>
      </c>
      <c r="B31" s="28">
        <v>216</v>
      </c>
      <c r="C31" s="28">
        <v>-102</v>
      </c>
      <c r="D31" s="28">
        <v>0</v>
      </c>
      <c r="E31" s="28">
        <v>0</v>
      </c>
      <c r="F31" s="28">
        <v>1</v>
      </c>
      <c r="G31" s="28">
        <v>0</v>
      </c>
      <c r="H31" s="28">
        <v>0</v>
      </c>
      <c r="I31" s="28">
        <v>0</v>
      </c>
      <c r="J31" s="28">
        <v>0</v>
      </c>
      <c r="K31" s="28">
        <v>-103</v>
      </c>
      <c r="L31" s="28">
        <v>0</v>
      </c>
      <c r="M31" s="28">
        <v>0</v>
      </c>
      <c r="N31" s="28">
        <v>0</v>
      </c>
      <c r="O31" s="220">
        <v>114</v>
      </c>
      <c r="P31" s="220">
        <v>114</v>
      </c>
      <c r="Q31" s="220">
        <v>0</v>
      </c>
      <c r="R31" s="220">
        <v>0</v>
      </c>
    </row>
    <row r="32" spans="1:18" ht="22.9" customHeight="1">
      <c r="A32" s="27" t="s">
        <v>103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20">
        <v>0</v>
      </c>
      <c r="P32" s="220">
        <v>0</v>
      </c>
      <c r="Q32" s="220">
        <v>0</v>
      </c>
      <c r="R32" s="220">
        <v>0</v>
      </c>
    </row>
    <row r="33" spans="1:18" ht="22.9" customHeight="1">
      <c r="A33" s="27" t="s">
        <v>850</v>
      </c>
      <c r="B33" s="28">
        <v>2582</v>
      </c>
      <c r="C33" s="28">
        <v>5491</v>
      </c>
      <c r="D33" s="28">
        <v>0</v>
      </c>
      <c r="E33" s="28">
        <v>0</v>
      </c>
      <c r="F33" s="28">
        <v>1</v>
      </c>
      <c r="G33" s="28">
        <v>1</v>
      </c>
      <c r="H33" s="28">
        <v>0</v>
      </c>
      <c r="I33" s="28">
        <v>0</v>
      </c>
      <c r="J33" s="28">
        <v>0</v>
      </c>
      <c r="K33" s="28">
        <v>5489</v>
      </c>
      <c r="L33" s="28">
        <v>0</v>
      </c>
      <c r="M33" s="28">
        <v>0</v>
      </c>
      <c r="N33" s="28">
        <v>-5000</v>
      </c>
      <c r="O33" s="220">
        <v>8073</v>
      </c>
      <c r="P33" s="220">
        <v>8073</v>
      </c>
      <c r="Q33" s="220">
        <v>0</v>
      </c>
      <c r="R33" s="220">
        <v>0</v>
      </c>
    </row>
    <row r="34" spans="1:18" ht="22.9" customHeight="1">
      <c r="A34" s="27" t="s">
        <v>239</v>
      </c>
      <c r="B34" s="28">
        <v>10250</v>
      </c>
      <c r="C34" s="28">
        <v>3367</v>
      </c>
      <c r="D34" s="28">
        <v>0</v>
      </c>
      <c r="E34" s="28">
        <v>0</v>
      </c>
      <c r="F34" s="28">
        <v>0</v>
      </c>
      <c r="G34" s="28">
        <v>6951</v>
      </c>
      <c r="H34" s="28">
        <v>0</v>
      </c>
      <c r="I34" s="28">
        <v>0</v>
      </c>
      <c r="J34" s="28">
        <v>0</v>
      </c>
      <c r="K34" s="28">
        <v>6416</v>
      </c>
      <c r="L34" s="28">
        <v>0</v>
      </c>
      <c r="M34" s="28">
        <v>0</v>
      </c>
      <c r="N34" s="28">
        <v>-10000</v>
      </c>
      <c r="O34" s="220">
        <v>13617</v>
      </c>
      <c r="P34" s="220">
        <v>13617</v>
      </c>
      <c r="Q34" s="220">
        <v>0</v>
      </c>
      <c r="R34" s="220">
        <v>0</v>
      </c>
    </row>
    <row r="35" spans="1:18" ht="22.9" customHeight="1">
      <c r="A35" s="27" t="s">
        <v>104</v>
      </c>
      <c r="B35" s="28">
        <v>250</v>
      </c>
      <c r="C35" s="28">
        <v>12963</v>
      </c>
      <c r="D35" s="28">
        <v>0</v>
      </c>
      <c r="E35" s="28">
        <v>0</v>
      </c>
      <c r="F35" s="28">
        <v>0</v>
      </c>
      <c r="G35" s="28">
        <v>6951</v>
      </c>
      <c r="H35" s="28">
        <v>0</v>
      </c>
      <c r="I35" s="28">
        <v>0</v>
      </c>
      <c r="J35" s="28">
        <v>0</v>
      </c>
      <c r="K35" s="28">
        <v>6012</v>
      </c>
      <c r="L35" s="28">
        <v>0</v>
      </c>
      <c r="M35" s="28">
        <v>0</v>
      </c>
      <c r="N35" s="28">
        <v>0</v>
      </c>
      <c r="O35" s="220">
        <v>13213</v>
      </c>
      <c r="P35" s="220">
        <v>13213</v>
      </c>
      <c r="Q35" s="220">
        <v>0</v>
      </c>
      <c r="R35" s="220">
        <v>0</v>
      </c>
    </row>
    <row r="36" spans="1:18" ht="22.9" customHeight="1">
      <c r="A36" s="27" t="s">
        <v>105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20">
        <v>0</v>
      </c>
      <c r="P36" s="220">
        <v>0</v>
      </c>
      <c r="Q36" s="220">
        <v>0</v>
      </c>
      <c r="R36" s="220">
        <v>0</v>
      </c>
    </row>
    <row r="37" spans="1:18" ht="22.9" customHeight="1">
      <c r="A37" s="27" t="s">
        <v>106</v>
      </c>
      <c r="B37" s="28">
        <v>0</v>
      </c>
      <c r="C37" s="28">
        <v>404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404</v>
      </c>
      <c r="L37" s="28">
        <v>0</v>
      </c>
      <c r="M37" s="28">
        <v>0</v>
      </c>
      <c r="N37" s="28">
        <v>0</v>
      </c>
      <c r="O37" s="220">
        <v>404</v>
      </c>
      <c r="P37" s="220">
        <v>404</v>
      </c>
      <c r="Q37" s="220">
        <v>0</v>
      </c>
      <c r="R37" s="220">
        <v>0</v>
      </c>
    </row>
    <row r="38" spans="1:18" ht="22.9" customHeight="1">
      <c r="A38" s="27" t="s">
        <v>107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20">
        <v>0</v>
      </c>
      <c r="P38" s="220">
        <v>0</v>
      </c>
      <c r="Q38" s="220">
        <v>0</v>
      </c>
      <c r="R38" s="220">
        <v>0</v>
      </c>
    </row>
    <row r="39" spans="1:18" ht="22.9" customHeight="1">
      <c r="A39" s="27" t="s">
        <v>108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20">
        <v>0</v>
      </c>
      <c r="P39" s="220">
        <v>0</v>
      </c>
      <c r="Q39" s="220">
        <v>0</v>
      </c>
      <c r="R39" s="220">
        <v>0</v>
      </c>
    </row>
    <row r="40" spans="1:18" ht="22.9" customHeight="1">
      <c r="A40" s="27" t="s">
        <v>109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20">
        <v>0</v>
      </c>
      <c r="P40" s="220">
        <v>0</v>
      </c>
      <c r="Q40" s="220">
        <v>0</v>
      </c>
      <c r="R40" s="220">
        <v>0</v>
      </c>
    </row>
    <row r="41" spans="1:18" ht="22.9" customHeight="1">
      <c r="A41" s="27" t="s">
        <v>240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20">
        <v>0</v>
      </c>
      <c r="P41" s="220">
        <v>0</v>
      </c>
      <c r="Q41" s="220">
        <v>0</v>
      </c>
      <c r="R41" s="220">
        <v>0</v>
      </c>
    </row>
    <row r="42" spans="1:18" ht="22.9" customHeight="1">
      <c r="A42" s="27" t="s">
        <v>110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20">
        <v>0</v>
      </c>
      <c r="P42" s="220">
        <v>0</v>
      </c>
      <c r="Q42" s="220">
        <v>0</v>
      </c>
      <c r="R42" s="220">
        <v>0</v>
      </c>
    </row>
    <row r="43" spans="1:18" ht="22.9" customHeight="1">
      <c r="A43" s="27" t="s">
        <v>241</v>
      </c>
      <c r="B43" s="28">
        <v>6000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226</v>
      </c>
      <c r="I43" s="28">
        <v>0</v>
      </c>
      <c r="J43" s="28">
        <v>0</v>
      </c>
      <c r="K43" s="28">
        <v>-226</v>
      </c>
      <c r="L43" s="28">
        <v>0</v>
      </c>
      <c r="M43" s="28">
        <v>0</v>
      </c>
      <c r="N43" s="28">
        <v>0</v>
      </c>
      <c r="O43" s="220">
        <v>6000</v>
      </c>
      <c r="P43" s="220">
        <v>6000</v>
      </c>
      <c r="Q43" s="220">
        <v>0</v>
      </c>
      <c r="R43" s="220">
        <v>0</v>
      </c>
    </row>
    <row r="44" spans="1:18" ht="22.9" customHeight="1">
      <c r="A44" s="27" t="s">
        <v>111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20">
        <v>0</v>
      </c>
      <c r="P44" s="220">
        <v>0</v>
      </c>
      <c r="Q44" s="220">
        <v>0</v>
      </c>
      <c r="R44" s="220">
        <v>0</v>
      </c>
    </row>
    <row r="45" spans="1:18" ht="22.9" customHeight="1">
      <c r="A45" s="27" t="s">
        <v>112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20">
        <v>0</v>
      </c>
      <c r="P45" s="220">
        <v>0</v>
      </c>
      <c r="Q45" s="220">
        <v>0</v>
      </c>
      <c r="R45" s="220">
        <v>0</v>
      </c>
    </row>
    <row r="46" spans="1:18" ht="22.9" customHeight="1">
      <c r="A46" s="27" t="s">
        <v>113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20">
        <v>0</v>
      </c>
      <c r="P46" s="220">
        <v>0</v>
      </c>
      <c r="Q46" s="220">
        <v>0</v>
      </c>
      <c r="R46" s="220">
        <v>0</v>
      </c>
    </row>
    <row r="47" spans="1:18" ht="22.9" customHeight="1">
      <c r="A47" s="27" t="s">
        <v>114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20">
        <v>0</v>
      </c>
      <c r="P47" s="220">
        <v>0</v>
      </c>
      <c r="Q47" s="220">
        <v>0</v>
      </c>
      <c r="R47" s="220">
        <v>0</v>
      </c>
    </row>
    <row r="48" spans="1:18" ht="22.9" customHeight="1">
      <c r="A48" s="27" t="s">
        <v>115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20">
        <v>0</v>
      </c>
      <c r="P48" s="220">
        <v>0</v>
      </c>
      <c r="Q48" s="220">
        <v>0</v>
      </c>
      <c r="R48" s="220">
        <v>0</v>
      </c>
    </row>
    <row r="49" spans="1:18" ht="22.9" customHeight="1">
      <c r="A49" s="27" t="s">
        <v>116</v>
      </c>
      <c r="B49" s="28">
        <v>0</v>
      </c>
      <c r="C49" s="28">
        <v>6000</v>
      </c>
      <c r="D49" s="28">
        <v>0</v>
      </c>
      <c r="E49" s="28">
        <v>0</v>
      </c>
      <c r="F49" s="28">
        <v>0</v>
      </c>
      <c r="G49" s="28">
        <v>0</v>
      </c>
      <c r="H49" s="28">
        <v>226</v>
      </c>
      <c r="I49" s="28">
        <v>0</v>
      </c>
      <c r="J49" s="28">
        <v>0</v>
      </c>
      <c r="K49" s="28">
        <v>5774</v>
      </c>
      <c r="L49" s="28">
        <v>0</v>
      </c>
      <c r="M49" s="28">
        <v>0</v>
      </c>
      <c r="N49" s="28">
        <v>0</v>
      </c>
      <c r="O49" s="220">
        <v>6000</v>
      </c>
      <c r="P49" s="220">
        <v>6000</v>
      </c>
      <c r="Q49" s="220">
        <v>0</v>
      </c>
      <c r="R49" s="220">
        <v>0</v>
      </c>
    </row>
    <row r="50" spans="1:18" ht="22.9" customHeight="1">
      <c r="A50" s="27" t="s">
        <v>117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20">
        <v>0</v>
      </c>
      <c r="P50" s="220">
        <v>0</v>
      </c>
      <c r="Q50" s="220">
        <v>0</v>
      </c>
      <c r="R50" s="220">
        <v>0</v>
      </c>
    </row>
    <row r="51" spans="1:18" ht="22.9" customHeight="1">
      <c r="A51" s="27" t="s">
        <v>118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20">
        <v>0</v>
      </c>
      <c r="P51" s="220">
        <v>0</v>
      </c>
      <c r="Q51" s="220">
        <v>0</v>
      </c>
      <c r="R51" s="220">
        <v>0</v>
      </c>
    </row>
    <row r="52" spans="1:18" ht="22.9" customHeight="1">
      <c r="A52" s="27" t="s">
        <v>442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20">
        <v>0</v>
      </c>
      <c r="P52" s="220">
        <v>0</v>
      </c>
      <c r="Q52" s="220">
        <v>0</v>
      </c>
      <c r="R52" s="220">
        <v>0</v>
      </c>
    </row>
    <row r="53" spans="1:18" ht="22.9" customHeight="1">
      <c r="A53" s="27" t="s">
        <v>119</v>
      </c>
      <c r="B53" s="28">
        <v>6000</v>
      </c>
      <c r="C53" s="28">
        <v>-6000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-6000</v>
      </c>
      <c r="L53" s="28">
        <v>0</v>
      </c>
      <c r="M53" s="28">
        <v>0</v>
      </c>
      <c r="N53" s="28">
        <v>0</v>
      </c>
      <c r="O53" s="220">
        <v>0</v>
      </c>
      <c r="P53" s="220">
        <v>0</v>
      </c>
      <c r="Q53" s="220">
        <v>0</v>
      </c>
      <c r="R53" s="220">
        <v>0</v>
      </c>
    </row>
    <row r="54" spans="1:18" ht="22.9" customHeight="1">
      <c r="A54" s="27" t="s">
        <v>546</v>
      </c>
      <c r="B54" s="28">
        <v>0</v>
      </c>
      <c r="C54" s="28">
        <v>240</v>
      </c>
      <c r="D54" s="28">
        <v>0</v>
      </c>
      <c r="E54" s="28">
        <v>0</v>
      </c>
      <c r="F54" s="28">
        <v>240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20">
        <v>240</v>
      </c>
      <c r="P54" s="220">
        <v>237</v>
      </c>
      <c r="Q54" s="220">
        <v>3</v>
      </c>
      <c r="R54" s="220">
        <v>3</v>
      </c>
    </row>
    <row r="55" spans="1:18" ht="22.9" customHeight="1">
      <c r="A55" s="27" t="s">
        <v>547</v>
      </c>
      <c r="B55" s="28">
        <v>0</v>
      </c>
      <c r="C55" s="28">
        <v>112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112</v>
      </c>
      <c r="L55" s="28">
        <v>0</v>
      </c>
      <c r="M55" s="28">
        <v>0</v>
      </c>
      <c r="N55" s="28">
        <v>0</v>
      </c>
      <c r="O55" s="220">
        <v>112</v>
      </c>
      <c r="P55" s="220">
        <v>112</v>
      </c>
      <c r="Q55" s="220">
        <v>0</v>
      </c>
      <c r="R55" s="220">
        <v>0</v>
      </c>
    </row>
    <row r="56" spans="1:18" ht="22.9" customHeight="1">
      <c r="A56" s="27" t="s">
        <v>120</v>
      </c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20">
        <v>0</v>
      </c>
      <c r="P56" s="220">
        <v>0</v>
      </c>
      <c r="Q56" s="220">
        <v>0</v>
      </c>
      <c r="R56" s="220">
        <v>0</v>
      </c>
    </row>
    <row r="57" spans="1:18" ht="22.9" customHeight="1">
      <c r="A57" s="27" t="s">
        <v>19</v>
      </c>
      <c r="B57" s="28">
        <v>0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20">
        <v>0</v>
      </c>
      <c r="P57" s="220">
        <v>0</v>
      </c>
      <c r="Q57" s="220">
        <v>0</v>
      </c>
      <c r="R57" s="220">
        <v>0</v>
      </c>
    </row>
    <row r="58" spans="1:18" ht="22.9" customHeight="1">
      <c r="A58" s="27" t="s">
        <v>548</v>
      </c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20">
        <v>0</v>
      </c>
      <c r="P58" s="220">
        <v>0</v>
      </c>
      <c r="Q58" s="220">
        <v>0</v>
      </c>
      <c r="R58" s="220">
        <v>0</v>
      </c>
    </row>
    <row r="59" spans="1:18" ht="22.9" customHeight="1">
      <c r="A59" s="27" t="s">
        <v>549</v>
      </c>
      <c r="B59" s="28">
        <v>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20">
        <v>0</v>
      </c>
      <c r="P59" s="220">
        <v>0</v>
      </c>
      <c r="Q59" s="220">
        <v>0</v>
      </c>
      <c r="R59" s="220">
        <v>0</v>
      </c>
    </row>
    <row r="60" spans="1:18" ht="22.9" customHeight="1">
      <c r="A60" s="27" t="s">
        <v>121</v>
      </c>
      <c r="B60" s="28">
        <v>0</v>
      </c>
      <c r="C60" s="28">
        <v>128</v>
      </c>
      <c r="D60" s="28">
        <v>0</v>
      </c>
      <c r="E60" s="28">
        <v>0</v>
      </c>
      <c r="F60" s="28">
        <v>240</v>
      </c>
      <c r="G60" s="28">
        <v>0</v>
      </c>
      <c r="H60" s="28">
        <v>0</v>
      </c>
      <c r="I60" s="28">
        <v>0</v>
      </c>
      <c r="J60" s="28">
        <v>0</v>
      </c>
      <c r="K60" s="28">
        <v>-112</v>
      </c>
      <c r="L60" s="28">
        <v>0</v>
      </c>
      <c r="M60" s="28">
        <v>0</v>
      </c>
      <c r="N60" s="28">
        <v>0</v>
      </c>
      <c r="O60" s="220">
        <v>128</v>
      </c>
      <c r="P60" s="220">
        <v>125</v>
      </c>
      <c r="Q60" s="220">
        <v>3</v>
      </c>
      <c r="R60" s="220">
        <v>3</v>
      </c>
    </row>
    <row r="61" spans="1:18" ht="22.9" customHeight="1">
      <c r="A61" s="27" t="s">
        <v>242</v>
      </c>
      <c r="B61" s="28">
        <v>1167</v>
      </c>
      <c r="C61" s="28">
        <v>-164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-164</v>
      </c>
      <c r="L61" s="28">
        <v>0</v>
      </c>
      <c r="M61" s="28">
        <v>0</v>
      </c>
      <c r="N61" s="28">
        <v>0</v>
      </c>
      <c r="O61" s="220">
        <v>1003</v>
      </c>
      <c r="P61" s="220">
        <v>1003</v>
      </c>
      <c r="Q61" s="220">
        <v>0</v>
      </c>
      <c r="R61" s="220">
        <v>0</v>
      </c>
    </row>
    <row r="62" spans="1:18" ht="22.9" customHeight="1">
      <c r="A62" s="27" t="s">
        <v>122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20">
        <v>0</v>
      </c>
      <c r="P62" s="220">
        <v>0</v>
      </c>
      <c r="Q62" s="220">
        <v>0</v>
      </c>
      <c r="R62" s="220">
        <v>0</v>
      </c>
    </row>
    <row r="63" spans="1:18" ht="22.9" customHeight="1">
      <c r="A63" s="27" t="s">
        <v>123</v>
      </c>
      <c r="B63" s="28">
        <v>772</v>
      </c>
      <c r="C63" s="28">
        <v>-340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-340</v>
      </c>
      <c r="L63" s="28">
        <v>0</v>
      </c>
      <c r="M63" s="28">
        <v>0</v>
      </c>
      <c r="N63" s="28">
        <v>0</v>
      </c>
      <c r="O63" s="220">
        <v>432</v>
      </c>
      <c r="P63" s="220">
        <v>432</v>
      </c>
      <c r="Q63" s="220">
        <v>0</v>
      </c>
      <c r="R63" s="220">
        <v>0</v>
      </c>
    </row>
    <row r="64" spans="1:18" ht="22.9" customHeight="1">
      <c r="A64" s="27" t="s">
        <v>124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20">
        <v>0</v>
      </c>
      <c r="P64" s="220">
        <v>0</v>
      </c>
      <c r="Q64" s="220">
        <v>0</v>
      </c>
      <c r="R64" s="220">
        <v>0</v>
      </c>
    </row>
    <row r="65" spans="1:18" ht="22.9" customHeight="1">
      <c r="A65" s="27" t="s">
        <v>125</v>
      </c>
      <c r="B65" s="28">
        <v>0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20">
        <v>0</v>
      </c>
      <c r="P65" s="220">
        <v>0</v>
      </c>
      <c r="Q65" s="220">
        <v>0</v>
      </c>
      <c r="R65" s="220">
        <v>0</v>
      </c>
    </row>
    <row r="66" spans="1:18" ht="22.9" customHeight="1">
      <c r="A66" s="27" t="s">
        <v>126</v>
      </c>
      <c r="B66" s="28">
        <v>0</v>
      </c>
      <c r="C66" s="28">
        <v>484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484</v>
      </c>
      <c r="L66" s="28">
        <v>0</v>
      </c>
      <c r="M66" s="28">
        <v>0</v>
      </c>
      <c r="N66" s="28">
        <v>0</v>
      </c>
      <c r="O66" s="220">
        <v>484</v>
      </c>
      <c r="P66" s="220">
        <v>484</v>
      </c>
      <c r="Q66" s="220">
        <v>0</v>
      </c>
      <c r="R66" s="220">
        <v>0</v>
      </c>
    </row>
    <row r="67" spans="1:18" ht="22.9" customHeight="1">
      <c r="A67" s="27" t="s">
        <v>127</v>
      </c>
      <c r="B67" s="28">
        <v>0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20">
        <v>0</v>
      </c>
      <c r="P67" s="220">
        <v>0</v>
      </c>
      <c r="Q67" s="220">
        <v>0</v>
      </c>
      <c r="R67" s="220">
        <v>0</v>
      </c>
    </row>
    <row r="68" spans="1:18" ht="22.9" customHeight="1">
      <c r="A68" s="27" t="s">
        <v>128</v>
      </c>
      <c r="B68" s="28">
        <v>0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20">
        <v>0</v>
      </c>
      <c r="P68" s="220">
        <v>0</v>
      </c>
      <c r="Q68" s="220">
        <v>0</v>
      </c>
      <c r="R68" s="220">
        <v>0</v>
      </c>
    </row>
    <row r="69" spans="1:18" ht="22.9" customHeight="1">
      <c r="A69" s="27" t="s">
        <v>129</v>
      </c>
      <c r="B69" s="28">
        <v>0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20">
        <v>0</v>
      </c>
      <c r="P69" s="220">
        <v>0</v>
      </c>
      <c r="Q69" s="220">
        <v>0</v>
      </c>
      <c r="R69" s="220">
        <v>0</v>
      </c>
    </row>
    <row r="70" spans="1:18" ht="22.9" customHeight="1">
      <c r="A70" s="27" t="s">
        <v>130</v>
      </c>
      <c r="B70" s="28">
        <v>0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20">
        <v>0</v>
      </c>
      <c r="P70" s="220">
        <v>0</v>
      </c>
      <c r="Q70" s="220">
        <v>0</v>
      </c>
      <c r="R70" s="220">
        <v>0</v>
      </c>
    </row>
    <row r="71" spans="1:18" ht="22.9" customHeight="1">
      <c r="A71" s="27" t="s">
        <v>131</v>
      </c>
      <c r="B71" s="28">
        <v>0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20">
        <v>0</v>
      </c>
      <c r="P71" s="220">
        <v>0</v>
      </c>
      <c r="Q71" s="220">
        <v>0</v>
      </c>
      <c r="R71" s="220">
        <v>0</v>
      </c>
    </row>
    <row r="72" spans="1:18" ht="22.9" customHeight="1">
      <c r="A72" s="27" t="s">
        <v>267</v>
      </c>
      <c r="B72" s="28">
        <v>0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20">
        <v>0</v>
      </c>
      <c r="P72" s="220">
        <v>0</v>
      </c>
      <c r="Q72" s="220">
        <v>0</v>
      </c>
      <c r="R72" s="220">
        <v>0</v>
      </c>
    </row>
    <row r="73" spans="1:18" ht="22.9" customHeight="1">
      <c r="A73" s="27" t="s">
        <v>443</v>
      </c>
      <c r="B73" s="28">
        <v>0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20">
        <v>0</v>
      </c>
      <c r="P73" s="220">
        <v>0</v>
      </c>
      <c r="Q73" s="220">
        <v>0</v>
      </c>
      <c r="R73" s="220">
        <v>0</v>
      </c>
    </row>
    <row r="74" spans="1:18" ht="22.9" customHeight="1">
      <c r="A74" s="27" t="s">
        <v>550</v>
      </c>
      <c r="B74" s="28">
        <v>0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20">
        <v>0</v>
      </c>
      <c r="P74" s="220">
        <v>0</v>
      </c>
      <c r="Q74" s="220">
        <v>0</v>
      </c>
      <c r="R74" s="220">
        <v>0</v>
      </c>
    </row>
    <row r="75" spans="1:18" ht="22.9" customHeight="1">
      <c r="A75" s="27" t="s">
        <v>132</v>
      </c>
      <c r="B75" s="28">
        <v>0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20">
        <v>0</v>
      </c>
      <c r="P75" s="220">
        <v>0</v>
      </c>
      <c r="Q75" s="220">
        <v>0</v>
      </c>
      <c r="R75" s="220">
        <v>0</v>
      </c>
    </row>
    <row r="76" spans="1:18" ht="22.9" customHeight="1">
      <c r="A76" s="27" t="s">
        <v>551</v>
      </c>
      <c r="B76" s="28">
        <v>0</v>
      </c>
      <c r="C76" s="28">
        <v>3438</v>
      </c>
      <c r="D76" s="28">
        <v>0</v>
      </c>
      <c r="E76" s="28">
        <v>0</v>
      </c>
      <c r="F76" s="28">
        <v>140</v>
      </c>
      <c r="G76" s="28">
        <v>0</v>
      </c>
      <c r="H76" s="28">
        <v>0</v>
      </c>
      <c r="I76" s="28">
        <v>0</v>
      </c>
      <c r="J76" s="28">
        <v>1800</v>
      </c>
      <c r="K76" s="28">
        <v>159</v>
      </c>
      <c r="L76" s="28">
        <v>1339</v>
      </c>
      <c r="M76" s="28">
        <v>0</v>
      </c>
      <c r="N76" s="28">
        <v>0</v>
      </c>
      <c r="O76" s="220">
        <v>3438</v>
      </c>
      <c r="P76" s="220">
        <v>3438</v>
      </c>
      <c r="Q76" s="220">
        <v>0</v>
      </c>
      <c r="R76" s="220">
        <v>0</v>
      </c>
    </row>
    <row r="77" spans="1:18" ht="22.9" customHeight="1">
      <c r="A77" s="27" t="s">
        <v>552</v>
      </c>
      <c r="B77" s="28">
        <v>0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20">
        <v>0</v>
      </c>
      <c r="P77" s="220">
        <v>0</v>
      </c>
      <c r="Q77" s="220">
        <v>0</v>
      </c>
      <c r="R77" s="220">
        <v>0</v>
      </c>
    </row>
    <row r="78" spans="1:18" ht="22.9" customHeight="1">
      <c r="A78" s="27" t="s">
        <v>133</v>
      </c>
      <c r="B78" s="28">
        <v>0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20">
        <v>0</v>
      </c>
      <c r="P78" s="220">
        <v>0</v>
      </c>
      <c r="Q78" s="220">
        <v>0</v>
      </c>
      <c r="R78" s="220">
        <v>0</v>
      </c>
    </row>
    <row r="79" spans="1:18" ht="22.9" customHeight="1">
      <c r="A79" s="27" t="s">
        <v>134</v>
      </c>
      <c r="B79" s="28">
        <v>0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20">
        <v>0</v>
      </c>
      <c r="P79" s="220">
        <v>0</v>
      </c>
      <c r="Q79" s="220">
        <v>0</v>
      </c>
      <c r="R79" s="220">
        <v>0</v>
      </c>
    </row>
    <row r="80" spans="1:18" ht="22.9" customHeight="1">
      <c r="A80" s="27" t="s">
        <v>135</v>
      </c>
      <c r="B80" s="28">
        <v>0</v>
      </c>
      <c r="C80" s="28">
        <v>3438</v>
      </c>
      <c r="D80" s="28">
        <v>0</v>
      </c>
      <c r="E80" s="28">
        <v>0</v>
      </c>
      <c r="F80" s="28">
        <v>140</v>
      </c>
      <c r="G80" s="28">
        <v>0</v>
      </c>
      <c r="H80" s="28">
        <v>0</v>
      </c>
      <c r="I80" s="28">
        <v>0</v>
      </c>
      <c r="J80" s="28">
        <v>1800</v>
      </c>
      <c r="K80" s="28">
        <v>159</v>
      </c>
      <c r="L80" s="28">
        <v>1339</v>
      </c>
      <c r="M80" s="28">
        <v>0</v>
      </c>
      <c r="N80" s="28">
        <v>0</v>
      </c>
      <c r="O80" s="220">
        <v>3438</v>
      </c>
      <c r="P80" s="220">
        <v>3438</v>
      </c>
      <c r="Q80" s="220">
        <v>0</v>
      </c>
      <c r="R80" s="220">
        <v>0</v>
      </c>
    </row>
    <row r="81" spans="1:18" ht="22.9" customHeight="1">
      <c r="A81" s="27" t="s">
        <v>136</v>
      </c>
      <c r="B81" s="28">
        <v>0</v>
      </c>
      <c r="C81" s="28">
        <v>0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20">
        <v>0</v>
      </c>
      <c r="P81" s="220">
        <v>0</v>
      </c>
      <c r="Q81" s="220">
        <v>0</v>
      </c>
      <c r="R81" s="220">
        <v>0</v>
      </c>
    </row>
    <row r="82" spans="1:18" ht="22.9" customHeight="1">
      <c r="A82" s="27" t="s">
        <v>268</v>
      </c>
      <c r="B82" s="28">
        <v>0</v>
      </c>
      <c r="C82" s="28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  <c r="M82" s="28">
        <v>0</v>
      </c>
      <c r="N82" s="28">
        <v>0</v>
      </c>
      <c r="O82" s="220">
        <v>0</v>
      </c>
      <c r="P82" s="220">
        <v>0</v>
      </c>
      <c r="Q82" s="220">
        <v>0</v>
      </c>
      <c r="R82" s="220">
        <v>0</v>
      </c>
    </row>
    <row r="83" spans="1:18" ht="22.9" customHeight="1">
      <c r="A83" s="27" t="s">
        <v>444</v>
      </c>
      <c r="B83" s="28">
        <v>0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28">
        <v>0</v>
      </c>
      <c r="N83" s="28">
        <v>0</v>
      </c>
      <c r="O83" s="220">
        <v>0</v>
      </c>
      <c r="P83" s="220">
        <v>0</v>
      </c>
      <c r="Q83" s="220">
        <v>0</v>
      </c>
      <c r="R83" s="220">
        <v>0</v>
      </c>
    </row>
    <row r="84" spans="1:18" ht="22.9" customHeight="1">
      <c r="A84" s="27" t="s">
        <v>445</v>
      </c>
      <c r="B84" s="28">
        <v>0</v>
      </c>
      <c r="C84" s="28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0</v>
      </c>
      <c r="N84" s="28">
        <v>0</v>
      </c>
      <c r="O84" s="220">
        <v>0</v>
      </c>
      <c r="P84" s="220">
        <v>0</v>
      </c>
      <c r="Q84" s="220">
        <v>0</v>
      </c>
      <c r="R84" s="220">
        <v>0</v>
      </c>
    </row>
    <row r="85" spans="1:18" ht="22.9" customHeight="1">
      <c r="A85" s="27" t="s">
        <v>446</v>
      </c>
      <c r="B85" s="28">
        <v>0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20">
        <v>0</v>
      </c>
      <c r="P85" s="220">
        <v>0</v>
      </c>
      <c r="Q85" s="220">
        <v>0</v>
      </c>
      <c r="R85" s="220">
        <v>0</v>
      </c>
    </row>
    <row r="86" spans="1:18" ht="22.9" customHeight="1">
      <c r="A86" s="27" t="s">
        <v>553</v>
      </c>
      <c r="B86" s="28">
        <v>0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20">
        <v>0</v>
      </c>
      <c r="P86" s="220">
        <v>0</v>
      </c>
      <c r="Q86" s="220">
        <v>0</v>
      </c>
      <c r="R86" s="220">
        <v>0</v>
      </c>
    </row>
    <row r="87" spans="1:18" ht="22.9" customHeight="1">
      <c r="A87" s="27" t="s">
        <v>554</v>
      </c>
      <c r="B87" s="28">
        <v>0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20">
        <v>0</v>
      </c>
      <c r="P87" s="220">
        <v>0</v>
      </c>
      <c r="Q87" s="220">
        <v>0</v>
      </c>
      <c r="R87" s="220">
        <v>0</v>
      </c>
    </row>
    <row r="88" spans="1:18" ht="22.9" customHeight="1">
      <c r="A88" s="27" t="s">
        <v>555</v>
      </c>
      <c r="B88" s="28">
        <v>0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20">
        <v>0</v>
      </c>
      <c r="P88" s="220">
        <v>0</v>
      </c>
      <c r="Q88" s="220">
        <v>0</v>
      </c>
      <c r="R88" s="220">
        <v>0</v>
      </c>
    </row>
    <row r="89" spans="1:18" ht="22.9" customHeight="1">
      <c r="A89" s="27" t="s">
        <v>243</v>
      </c>
      <c r="B89" s="28">
        <v>738</v>
      </c>
      <c r="C89" s="28">
        <v>23</v>
      </c>
      <c r="D89" s="28">
        <v>0</v>
      </c>
      <c r="E89" s="28">
        <v>0</v>
      </c>
      <c r="F89" s="28">
        <v>0</v>
      </c>
      <c r="G89" s="28">
        <v>500</v>
      </c>
      <c r="H89" s="28">
        <v>0</v>
      </c>
      <c r="I89" s="28">
        <v>0</v>
      </c>
      <c r="J89" s="28">
        <v>0</v>
      </c>
      <c r="K89" s="28">
        <v>-477</v>
      </c>
      <c r="L89" s="28">
        <v>0</v>
      </c>
      <c r="M89" s="28">
        <v>0</v>
      </c>
      <c r="N89" s="28">
        <v>0</v>
      </c>
      <c r="O89" s="220">
        <v>761</v>
      </c>
      <c r="P89" s="220">
        <v>761</v>
      </c>
      <c r="Q89" s="220">
        <v>0</v>
      </c>
      <c r="R89" s="220">
        <v>0</v>
      </c>
    </row>
    <row r="90" spans="1:18" ht="22.9" customHeight="1">
      <c r="A90" s="27" t="s">
        <v>137</v>
      </c>
      <c r="B90" s="28">
        <v>738</v>
      </c>
      <c r="C90" s="28">
        <v>-393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-393</v>
      </c>
      <c r="L90" s="28">
        <v>0</v>
      </c>
      <c r="M90" s="28">
        <v>0</v>
      </c>
      <c r="N90" s="28">
        <v>0</v>
      </c>
      <c r="O90" s="220">
        <v>345</v>
      </c>
      <c r="P90" s="220">
        <v>345</v>
      </c>
      <c r="Q90" s="220">
        <v>0</v>
      </c>
      <c r="R90" s="220">
        <v>0</v>
      </c>
    </row>
    <row r="91" spans="1:18" ht="22.9" customHeight="1">
      <c r="A91" s="27" t="s">
        <v>138</v>
      </c>
      <c r="B91" s="28">
        <v>0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0</v>
      </c>
      <c r="N91" s="28">
        <v>0</v>
      </c>
      <c r="O91" s="220">
        <v>0</v>
      </c>
      <c r="P91" s="220">
        <v>0</v>
      </c>
      <c r="Q91" s="220">
        <v>0</v>
      </c>
      <c r="R91" s="220">
        <v>0</v>
      </c>
    </row>
    <row r="92" spans="1:18" ht="22.9" customHeight="1">
      <c r="A92" s="27" t="s">
        <v>139</v>
      </c>
      <c r="B92" s="28">
        <v>0</v>
      </c>
      <c r="C92" s="28">
        <v>216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216</v>
      </c>
      <c r="L92" s="28">
        <v>0</v>
      </c>
      <c r="M92" s="28">
        <v>0</v>
      </c>
      <c r="N92" s="28">
        <v>0</v>
      </c>
      <c r="O92" s="220">
        <v>216</v>
      </c>
      <c r="P92" s="220">
        <v>216</v>
      </c>
      <c r="Q92" s="220">
        <v>0</v>
      </c>
      <c r="R92" s="220">
        <v>0</v>
      </c>
    </row>
    <row r="93" spans="1:18" ht="22.9" customHeight="1">
      <c r="A93" s="27" t="s">
        <v>140</v>
      </c>
      <c r="B93" s="28">
        <v>0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  <c r="M93" s="28">
        <v>0</v>
      </c>
      <c r="N93" s="28">
        <v>0</v>
      </c>
      <c r="O93" s="220">
        <v>0</v>
      </c>
      <c r="P93" s="220">
        <v>0</v>
      </c>
      <c r="Q93" s="220">
        <v>0</v>
      </c>
      <c r="R93" s="220">
        <v>0</v>
      </c>
    </row>
    <row r="94" spans="1:18" ht="22.9" customHeight="1">
      <c r="A94" s="27" t="s">
        <v>141</v>
      </c>
      <c r="B94" s="28">
        <v>0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20">
        <v>0</v>
      </c>
      <c r="P94" s="220">
        <v>0</v>
      </c>
      <c r="Q94" s="220">
        <v>0</v>
      </c>
      <c r="R94" s="220">
        <v>0</v>
      </c>
    </row>
    <row r="95" spans="1:18" ht="22.9" customHeight="1">
      <c r="A95" s="27" t="s">
        <v>142</v>
      </c>
      <c r="B95" s="28">
        <v>0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20">
        <v>0</v>
      </c>
      <c r="P95" s="220">
        <v>0</v>
      </c>
      <c r="Q95" s="220">
        <v>0</v>
      </c>
      <c r="R95" s="220">
        <v>0</v>
      </c>
    </row>
    <row r="96" spans="1:18" ht="22.9" customHeight="1">
      <c r="A96" s="27" t="s">
        <v>143</v>
      </c>
      <c r="B96" s="28">
        <v>0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20">
        <v>0</v>
      </c>
      <c r="P96" s="220">
        <v>0</v>
      </c>
      <c r="Q96" s="220">
        <v>0</v>
      </c>
      <c r="R96" s="220">
        <v>0</v>
      </c>
    </row>
    <row r="97" spans="1:18" ht="22.9" customHeight="1">
      <c r="A97" s="27" t="s">
        <v>144</v>
      </c>
      <c r="B97" s="28">
        <v>0</v>
      </c>
      <c r="C97" s="28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20">
        <v>0</v>
      </c>
      <c r="P97" s="220">
        <v>0</v>
      </c>
      <c r="Q97" s="220">
        <v>0</v>
      </c>
      <c r="R97" s="220">
        <v>0</v>
      </c>
    </row>
    <row r="98" spans="1:18" ht="22.9" customHeight="1">
      <c r="A98" s="27" t="s">
        <v>145</v>
      </c>
      <c r="B98" s="28">
        <v>0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20">
        <v>0</v>
      </c>
      <c r="P98" s="220">
        <v>0</v>
      </c>
      <c r="Q98" s="220">
        <v>0</v>
      </c>
      <c r="R98" s="220">
        <v>0</v>
      </c>
    </row>
    <row r="99" spans="1:18" ht="22.9" customHeight="1">
      <c r="A99" s="27" t="s">
        <v>146</v>
      </c>
      <c r="B99" s="28">
        <v>0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20">
        <v>0</v>
      </c>
      <c r="P99" s="220">
        <v>0</v>
      </c>
      <c r="Q99" s="220">
        <v>0</v>
      </c>
      <c r="R99" s="220">
        <v>0</v>
      </c>
    </row>
    <row r="100" spans="1:18" ht="22.9" customHeight="1">
      <c r="A100" s="27" t="s">
        <v>269</v>
      </c>
      <c r="B100" s="28">
        <v>0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20">
        <v>0</v>
      </c>
      <c r="P100" s="220">
        <v>0</v>
      </c>
      <c r="Q100" s="220">
        <v>0</v>
      </c>
      <c r="R100" s="220">
        <v>0</v>
      </c>
    </row>
    <row r="101" spans="1:18" ht="22.9" customHeight="1">
      <c r="A101" s="27" t="s">
        <v>503</v>
      </c>
      <c r="B101" s="28">
        <v>0</v>
      </c>
      <c r="C101" s="28">
        <v>200</v>
      </c>
      <c r="D101" s="28">
        <v>0</v>
      </c>
      <c r="E101" s="28">
        <v>0</v>
      </c>
      <c r="F101" s="28">
        <v>0</v>
      </c>
      <c r="G101" s="28">
        <v>500</v>
      </c>
      <c r="H101" s="28">
        <v>0</v>
      </c>
      <c r="I101" s="28">
        <v>0</v>
      </c>
      <c r="J101" s="28">
        <v>0</v>
      </c>
      <c r="K101" s="28">
        <v>-300</v>
      </c>
      <c r="L101" s="28">
        <v>0</v>
      </c>
      <c r="M101" s="28">
        <v>0</v>
      </c>
      <c r="N101" s="28">
        <v>0</v>
      </c>
      <c r="O101" s="220">
        <v>200</v>
      </c>
      <c r="P101" s="220">
        <v>200</v>
      </c>
      <c r="Q101" s="220">
        <v>0</v>
      </c>
      <c r="R101" s="220">
        <v>0</v>
      </c>
    </row>
    <row r="102" spans="1:18" ht="22.9" customHeight="1">
      <c r="A102" s="27" t="s">
        <v>147</v>
      </c>
      <c r="B102" s="28">
        <v>0</v>
      </c>
      <c r="C102" s="28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8">
        <v>0</v>
      </c>
      <c r="K102" s="28">
        <v>0</v>
      </c>
      <c r="L102" s="28">
        <v>0</v>
      </c>
      <c r="M102" s="28">
        <v>0</v>
      </c>
      <c r="N102" s="28">
        <v>0</v>
      </c>
      <c r="O102" s="220">
        <v>0</v>
      </c>
      <c r="P102" s="220">
        <v>0</v>
      </c>
      <c r="Q102" s="220">
        <v>0</v>
      </c>
      <c r="R102" s="220">
        <v>0</v>
      </c>
    </row>
    <row r="103" spans="1:18" ht="22.9" customHeight="1">
      <c r="A103" s="27" t="s">
        <v>244</v>
      </c>
      <c r="B103" s="28">
        <v>41187</v>
      </c>
      <c r="C103" s="28">
        <v>-24026</v>
      </c>
      <c r="D103" s="28">
        <v>0</v>
      </c>
      <c r="E103" s="28">
        <v>0</v>
      </c>
      <c r="F103" s="28">
        <v>96</v>
      </c>
      <c r="G103" s="28">
        <v>0</v>
      </c>
      <c r="H103" s="28">
        <v>0</v>
      </c>
      <c r="I103" s="28">
        <v>0</v>
      </c>
      <c r="J103" s="28">
        <v>0</v>
      </c>
      <c r="K103" s="28">
        <v>-22967</v>
      </c>
      <c r="L103" s="28">
        <v>0</v>
      </c>
      <c r="M103" s="28">
        <v>0</v>
      </c>
      <c r="N103" s="28">
        <v>-1155</v>
      </c>
      <c r="O103" s="220">
        <v>17161</v>
      </c>
      <c r="P103" s="220">
        <v>17161</v>
      </c>
      <c r="Q103" s="220">
        <v>0</v>
      </c>
      <c r="R103" s="220">
        <v>0</v>
      </c>
    </row>
    <row r="104" spans="1:18" ht="22.9" customHeight="1">
      <c r="A104" s="27" t="s">
        <v>148</v>
      </c>
      <c r="B104" s="28">
        <v>779</v>
      </c>
      <c r="C104" s="28">
        <v>1294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0</v>
      </c>
      <c r="K104" s="28">
        <v>1294</v>
      </c>
      <c r="L104" s="28">
        <v>0</v>
      </c>
      <c r="M104" s="28">
        <v>0</v>
      </c>
      <c r="N104" s="28">
        <v>0</v>
      </c>
      <c r="O104" s="220">
        <v>2073</v>
      </c>
      <c r="P104" s="220">
        <v>2073</v>
      </c>
      <c r="Q104" s="220">
        <v>0</v>
      </c>
      <c r="R104" s="220">
        <v>0</v>
      </c>
    </row>
    <row r="105" spans="1:18" ht="22.9" customHeight="1">
      <c r="A105" s="27" t="s">
        <v>149</v>
      </c>
      <c r="B105" s="28">
        <v>0</v>
      </c>
      <c r="C105" s="28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0</v>
      </c>
      <c r="O105" s="220">
        <v>0</v>
      </c>
      <c r="P105" s="220">
        <v>0</v>
      </c>
      <c r="Q105" s="220">
        <v>0</v>
      </c>
      <c r="R105" s="220">
        <v>0</v>
      </c>
    </row>
    <row r="106" spans="1:18" ht="22.9" customHeight="1">
      <c r="A106" s="27" t="s">
        <v>150</v>
      </c>
      <c r="B106" s="28">
        <v>36000</v>
      </c>
      <c r="C106" s="28">
        <v>-24073</v>
      </c>
      <c r="D106" s="28">
        <v>0</v>
      </c>
      <c r="E106" s="28">
        <v>0</v>
      </c>
      <c r="F106" s="28">
        <v>96</v>
      </c>
      <c r="G106" s="28">
        <v>0</v>
      </c>
      <c r="H106" s="28">
        <v>0</v>
      </c>
      <c r="I106" s="28">
        <v>0</v>
      </c>
      <c r="J106" s="28">
        <v>0</v>
      </c>
      <c r="K106" s="28">
        <v>-23014</v>
      </c>
      <c r="L106" s="28">
        <v>0</v>
      </c>
      <c r="M106" s="28">
        <v>0</v>
      </c>
      <c r="N106" s="28">
        <v>-1155</v>
      </c>
      <c r="O106" s="220">
        <v>11927</v>
      </c>
      <c r="P106" s="220">
        <v>11927</v>
      </c>
      <c r="Q106" s="220">
        <v>0</v>
      </c>
      <c r="R106" s="220">
        <v>0</v>
      </c>
    </row>
    <row r="107" spans="1:18" ht="22.9" customHeight="1">
      <c r="A107" s="27" t="s">
        <v>556</v>
      </c>
      <c r="B107" s="28">
        <v>2300</v>
      </c>
      <c r="C107" s="28">
        <v>-198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-198</v>
      </c>
      <c r="L107" s="28">
        <v>0</v>
      </c>
      <c r="M107" s="28">
        <v>0</v>
      </c>
      <c r="N107" s="28">
        <v>0</v>
      </c>
      <c r="O107" s="220">
        <v>2102</v>
      </c>
      <c r="P107" s="220">
        <v>2102</v>
      </c>
      <c r="Q107" s="220">
        <v>0</v>
      </c>
      <c r="R107" s="220">
        <v>0</v>
      </c>
    </row>
    <row r="108" spans="1:18" ht="22.9" customHeight="1">
      <c r="A108" s="27" t="s">
        <v>151</v>
      </c>
      <c r="B108" s="28">
        <v>0</v>
      </c>
      <c r="C108" s="28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20">
        <v>0</v>
      </c>
      <c r="P108" s="220">
        <v>0</v>
      </c>
      <c r="Q108" s="220">
        <v>0</v>
      </c>
      <c r="R108" s="220">
        <v>0</v>
      </c>
    </row>
    <row r="109" spans="1:18" ht="22.9" customHeight="1">
      <c r="A109" s="27" t="s">
        <v>245</v>
      </c>
      <c r="B109" s="28">
        <v>2108</v>
      </c>
      <c r="C109" s="28">
        <v>-1049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8">
        <v>-1049</v>
      </c>
      <c r="L109" s="28">
        <v>0</v>
      </c>
      <c r="M109" s="28">
        <v>0</v>
      </c>
      <c r="N109" s="28">
        <v>0</v>
      </c>
      <c r="O109" s="220">
        <v>1059</v>
      </c>
      <c r="P109" s="220">
        <v>1059</v>
      </c>
      <c r="Q109" s="220">
        <v>0</v>
      </c>
      <c r="R109" s="220">
        <v>0</v>
      </c>
    </row>
    <row r="110" spans="1:18" ht="22.9" customHeight="1">
      <c r="A110" s="27" t="s">
        <v>246</v>
      </c>
      <c r="B110" s="28">
        <v>2777</v>
      </c>
      <c r="C110" s="28">
        <v>9514</v>
      </c>
      <c r="D110" s="28">
        <v>0</v>
      </c>
      <c r="E110" s="28">
        <v>0</v>
      </c>
      <c r="F110" s="28">
        <v>1020</v>
      </c>
      <c r="G110" s="28">
        <v>0</v>
      </c>
      <c r="H110" s="28">
        <v>0</v>
      </c>
      <c r="I110" s="28">
        <v>0</v>
      </c>
      <c r="J110" s="28">
        <v>0</v>
      </c>
      <c r="K110" s="28">
        <v>8494</v>
      </c>
      <c r="L110" s="28">
        <v>0</v>
      </c>
      <c r="M110" s="28">
        <v>0</v>
      </c>
      <c r="N110" s="28">
        <v>-8000</v>
      </c>
      <c r="O110" s="220">
        <v>12291</v>
      </c>
      <c r="P110" s="220">
        <v>12282</v>
      </c>
      <c r="Q110" s="220">
        <v>9</v>
      </c>
      <c r="R110" s="220">
        <v>9</v>
      </c>
    </row>
    <row r="111" spans="1:18" ht="22.9" customHeight="1">
      <c r="A111" s="27" t="s">
        <v>152</v>
      </c>
      <c r="B111" s="28">
        <v>0</v>
      </c>
      <c r="C111" s="28">
        <v>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  <c r="K111" s="28">
        <v>0</v>
      </c>
      <c r="L111" s="28">
        <v>0</v>
      </c>
      <c r="M111" s="28">
        <v>0</v>
      </c>
      <c r="N111" s="28">
        <v>0</v>
      </c>
      <c r="O111" s="220">
        <v>0</v>
      </c>
      <c r="P111" s="220">
        <v>0</v>
      </c>
      <c r="Q111" s="220">
        <v>0</v>
      </c>
      <c r="R111" s="220">
        <v>0</v>
      </c>
    </row>
    <row r="112" spans="1:18" ht="22.9" customHeight="1">
      <c r="A112" s="27" t="s">
        <v>557</v>
      </c>
      <c r="B112" s="28">
        <v>1900</v>
      </c>
      <c r="C112" s="28">
        <v>6363</v>
      </c>
      <c r="D112" s="28">
        <v>0</v>
      </c>
      <c r="E112" s="28">
        <v>0</v>
      </c>
      <c r="F112" s="28">
        <v>20</v>
      </c>
      <c r="G112" s="28">
        <v>0</v>
      </c>
      <c r="H112" s="28">
        <v>0</v>
      </c>
      <c r="I112" s="28">
        <v>0</v>
      </c>
      <c r="J112" s="28">
        <v>0</v>
      </c>
      <c r="K112" s="28">
        <v>6343</v>
      </c>
      <c r="L112" s="28">
        <v>0</v>
      </c>
      <c r="M112" s="28">
        <v>0</v>
      </c>
      <c r="N112" s="28">
        <v>-8000</v>
      </c>
      <c r="O112" s="220">
        <v>8263</v>
      </c>
      <c r="P112" s="220">
        <v>8254</v>
      </c>
      <c r="Q112" s="220">
        <v>9</v>
      </c>
      <c r="R112" s="220">
        <v>9</v>
      </c>
    </row>
    <row r="113" spans="1:18" ht="22.9" customHeight="1">
      <c r="A113" s="27" t="s">
        <v>153</v>
      </c>
      <c r="B113" s="28">
        <v>367</v>
      </c>
      <c r="C113" s="28">
        <v>1982</v>
      </c>
      <c r="D113" s="28">
        <v>0</v>
      </c>
      <c r="E113" s="28">
        <v>0</v>
      </c>
      <c r="F113" s="28">
        <v>1000</v>
      </c>
      <c r="G113" s="28">
        <v>0</v>
      </c>
      <c r="H113" s="28">
        <v>0</v>
      </c>
      <c r="I113" s="28">
        <v>0</v>
      </c>
      <c r="J113" s="28">
        <v>0</v>
      </c>
      <c r="K113" s="28">
        <v>982</v>
      </c>
      <c r="L113" s="28">
        <v>0</v>
      </c>
      <c r="M113" s="28">
        <v>0</v>
      </c>
      <c r="N113" s="28">
        <v>0</v>
      </c>
      <c r="O113" s="220">
        <v>2349</v>
      </c>
      <c r="P113" s="220">
        <v>2349</v>
      </c>
      <c r="Q113" s="220">
        <v>0</v>
      </c>
      <c r="R113" s="220">
        <v>0</v>
      </c>
    </row>
    <row r="114" spans="1:18" ht="22.9" customHeight="1">
      <c r="A114" s="27" t="s">
        <v>154</v>
      </c>
      <c r="B114" s="28">
        <v>510</v>
      </c>
      <c r="C114" s="28">
        <v>1169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1169</v>
      </c>
      <c r="L114" s="28">
        <v>0</v>
      </c>
      <c r="M114" s="28">
        <v>0</v>
      </c>
      <c r="N114" s="28">
        <v>0</v>
      </c>
      <c r="O114" s="220">
        <v>1679</v>
      </c>
      <c r="P114" s="220">
        <v>1679</v>
      </c>
      <c r="Q114" s="220">
        <v>0</v>
      </c>
      <c r="R114" s="220">
        <v>0</v>
      </c>
    </row>
    <row r="115" spans="1:18" ht="22.9" customHeight="1">
      <c r="A115" s="27" t="s">
        <v>155</v>
      </c>
      <c r="B115" s="28">
        <v>0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20">
        <v>0</v>
      </c>
      <c r="P115" s="220">
        <v>0</v>
      </c>
      <c r="Q115" s="220">
        <v>0</v>
      </c>
      <c r="R115" s="220">
        <v>0</v>
      </c>
    </row>
    <row r="116" spans="1:18" ht="22.9" customHeight="1">
      <c r="A116" s="27" t="s">
        <v>314</v>
      </c>
      <c r="B116" s="28">
        <v>0</v>
      </c>
      <c r="C116" s="28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8">
        <v>0</v>
      </c>
      <c r="K116" s="28">
        <v>0</v>
      </c>
      <c r="L116" s="28">
        <v>0</v>
      </c>
      <c r="M116" s="28">
        <v>0</v>
      </c>
      <c r="N116" s="28">
        <v>0</v>
      </c>
      <c r="O116" s="220">
        <v>0</v>
      </c>
      <c r="P116" s="220">
        <v>0</v>
      </c>
      <c r="Q116" s="220">
        <v>0</v>
      </c>
      <c r="R116" s="220">
        <v>0</v>
      </c>
    </row>
    <row r="117" spans="1:18" ht="22.9" customHeight="1">
      <c r="A117" s="27" t="s">
        <v>270</v>
      </c>
      <c r="B117" s="28">
        <v>0</v>
      </c>
      <c r="C117" s="28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28">
        <v>0</v>
      </c>
      <c r="O117" s="220">
        <v>0</v>
      </c>
      <c r="P117" s="220">
        <v>0</v>
      </c>
      <c r="Q117" s="220">
        <v>0</v>
      </c>
      <c r="R117" s="220">
        <v>0</v>
      </c>
    </row>
    <row r="118" spans="1:18" ht="22.9" customHeight="1">
      <c r="A118" s="27" t="s">
        <v>247</v>
      </c>
      <c r="B118" s="28">
        <v>0</v>
      </c>
      <c r="C118" s="28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20">
        <v>0</v>
      </c>
      <c r="P118" s="220">
        <v>0</v>
      </c>
      <c r="Q118" s="220">
        <v>0</v>
      </c>
      <c r="R118" s="220">
        <v>0</v>
      </c>
    </row>
    <row r="119" spans="1:18" ht="22.9" customHeight="1">
      <c r="A119" s="27" t="s">
        <v>248</v>
      </c>
      <c r="B119" s="28">
        <v>0</v>
      </c>
      <c r="C119" s="28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8">
        <v>0</v>
      </c>
      <c r="N119" s="28">
        <v>0</v>
      </c>
      <c r="O119" s="220">
        <v>0</v>
      </c>
      <c r="P119" s="220">
        <v>0</v>
      </c>
      <c r="Q119" s="220">
        <v>0</v>
      </c>
      <c r="R119" s="220">
        <v>0</v>
      </c>
    </row>
    <row r="120" spans="1:18" ht="22.9" customHeight="1">
      <c r="A120" s="27" t="s">
        <v>20</v>
      </c>
      <c r="B120" s="28">
        <v>0</v>
      </c>
      <c r="C120" s="28">
        <v>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8">
        <v>0</v>
      </c>
      <c r="N120" s="28">
        <v>0</v>
      </c>
      <c r="O120" s="220">
        <v>0</v>
      </c>
      <c r="P120" s="220">
        <v>0</v>
      </c>
      <c r="Q120" s="220">
        <v>0</v>
      </c>
      <c r="R120" s="220">
        <v>0</v>
      </c>
    </row>
    <row r="121" spans="1:18" ht="22.9" customHeight="1">
      <c r="A121" s="27" t="s">
        <v>156</v>
      </c>
      <c r="B121" s="28">
        <v>0</v>
      </c>
      <c r="C121" s="28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8">
        <v>0</v>
      </c>
      <c r="N121" s="28">
        <v>0</v>
      </c>
      <c r="O121" s="220">
        <v>0</v>
      </c>
      <c r="P121" s="220">
        <v>0</v>
      </c>
      <c r="Q121" s="220">
        <v>0</v>
      </c>
      <c r="R121" s="220">
        <v>0</v>
      </c>
    </row>
    <row r="122" spans="1:18" ht="22.9" customHeight="1">
      <c r="A122" s="27" t="s">
        <v>157</v>
      </c>
      <c r="B122" s="28">
        <v>0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8">
        <v>0</v>
      </c>
      <c r="N122" s="28">
        <v>0</v>
      </c>
      <c r="O122" s="220">
        <v>0</v>
      </c>
      <c r="P122" s="220">
        <v>0</v>
      </c>
      <c r="Q122" s="220">
        <v>0</v>
      </c>
      <c r="R122" s="220">
        <v>0</v>
      </c>
    </row>
    <row r="123" spans="1:18" ht="22.9" customHeight="1">
      <c r="A123" s="27" t="s">
        <v>315</v>
      </c>
      <c r="B123" s="28">
        <v>0</v>
      </c>
      <c r="C123" s="28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8">
        <v>0</v>
      </c>
      <c r="N123" s="28">
        <v>0</v>
      </c>
      <c r="O123" s="220">
        <v>0</v>
      </c>
      <c r="P123" s="220">
        <v>0</v>
      </c>
      <c r="Q123" s="220">
        <v>0</v>
      </c>
      <c r="R123" s="220">
        <v>0</v>
      </c>
    </row>
    <row r="124" spans="1:18" ht="22.9" customHeight="1">
      <c r="A124" s="27" t="s">
        <v>158</v>
      </c>
      <c r="B124" s="28">
        <v>0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8">
        <v>0</v>
      </c>
      <c r="N124" s="28">
        <v>0</v>
      </c>
      <c r="O124" s="220">
        <v>0</v>
      </c>
      <c r="P124" s="220">
        <v>0</v>
      </c>
      <c r="Q124" s="220">
        <v>0</v>
      </c>
      <c r="R124" s="220">
        <v>0</v>
      </c>
    </row>
    <row r="125" spans="1:18" ht="22.9" customHeight="1">
      <c r="A125" s="27" t="s">
        <v>159</v>
      </c>
      <c r="B125" s="28">
        <v>0</v>
      </c>
      <c r="C125" s="28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8">
        <v>0</v>
      </c>
      <c r="N125" s="28">
        <v>0</v>
      </c>
      <c r="O125" s="220">
        <v>0</v>
      </c>
      <c r="P125" s="220">
        <v>0</v>
      </c>
      <c r="Q125" s="220">
        <v>0</v>
      </c>
      <c r="R125" s="220">
        <v>0</v>
      </c>
    </row>
    <row r="126" spans="1:18" ht="22.9" customHeight="1">
      <c r="A126" s="27" t="s">
        <v>249</v>
      </c>
      <c r="B126" s="28">
        <v>0</v>
      </c>
      <c r="C126" s="28">
        <v>3178</v>
      </c>
      <c r="D126" s="28">
        <v>0</v>
      </c>
      <c r="E126" s="28">
        <v>0</v>
      </c>
      <c r="F126" s="28">
        <v>3088</v>
      </c>
      <c r="G126" s="28">
        <v>90</v>
      </c>
      <c r="H126" s="28">
        <v>0</v>
      </c>
      <c r="I126" s="28">
        <v>0</v>
      </c>
      <c r="J126" s="28">
        <v>0</v>
      </c>
      <c r="K126" s="28">
        <v>0</v>
      </c>
      <c r="L126" s="28">
        <v>0</v>
      </c>
      <c r="M126" s="28">
        <v>0</v>
      </c>
      <c r="N126" s="28">
        <v>0</v>
      </c>
      <c r="O126" s="220">
        <v>3178</v>
      </c>
      <c r="P126" s="220">
        <v>3178</v>
      </c>
      <c r="Q126" s="220">
        <v>0</v>
      </c>
      <c r="R126" s="220">
        <v>0</v>
      </c>
    </row>
    <row r="127" spans="1:18" ht="22.9" customHeight="1">
      <c r="A127" s="27" t="s">
        <v>250</v>
      </c>
      <c r="B127" s="28">
        <v>0</v>
      </c>
      <c r="C127" s="28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8">
        <v>0</v>
      </c>
      <c r="N127" s="28">
        <v>0</v>
      </c>
      <c r="O127" s="220">
        <v>0</v>
      </c>
      <c r="P127" s="220">
        <v>0</v>
      </c>
      <c r="Q127" s="220">
        <v>0</v>
      </c>
      <c r="R127" s="220">
        <v>0</v>
      </c>
    </row>
    <row r="128" spans="1:18" ht="22.9" customHeight="1">
      <c r="A128" s="27" t="s">
        <v>160</v>
      </c>
      <c r="B128" s="28">
        <v>0</v>
      </c>
      <c r="C128" s="28">
        <v>0</v>
      </c>
      <c r="D128" s="28">
        <v>0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220">
        <v>0</v>
      </c>
      <c r="P128" s="220">
        <v>0</v>
      </c>
      <c r="Q128" s="220">
        <v>0</v>
      </c>
      <c r="R128" s="220">
        <v>0</v>
      </c>
    </row>
    <row r="129" spans="1:18" ht="22.9" customHeight="1">
      <c r="A129" s="27" t="s">
        <v>161</v>
      </c>
      <c r="B129" s="28">
        <v>0</v>
      </c>
      <c r="C129" s="28">
        <v>0</v>
      </c>
      <c r="D129" s="28">
        <v>0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8">
        <v>0</v>
      </c>
      <c r="K129" s="28">
        <v>0</v>
      </c>
      <c r="L129" s="28">
        <v>0</v>
      </c>
      <c r="M129" s="28">
        <v>0</v>
      </c>
      <c r="N129" s="28">
        <v>0</v>
      </c>
      <c r="O129" s="220">
        <v>0</v>
      </c>
      <c r="P129" s="220">
        <v>0</v>
      </c>
      <c r="Q129" s="220">
        <v>0</v>
      </c>
      <c r="R129" s="220">
        <v>0</v>
      </c>
    </row>
    <row r="130" spans="1:18" ht="22.9" customHeight="1">
      <c r="A130" s="27" t="s">
        <v>251</v>
      </c>
      <c r="B130" s="28">
        <v>0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20">
        <v>0</v>
      </c>
      <c r="P130" s="220">
        <v>0</v>
      </c>
      <c r="Q130" s="220">
        <v>0</v>
      </c>
      <c r="R130" s="220">
        <v>0</v>
      </c>
    </row>
    <row r="131" spans="1:18" ht="22.9" customHeight="1">
      <c r="A131" s="27" t="s">
        <v>162</v>
      </c>
      <c r="B131" s="28">
        <v>0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  <c r="L131" s="28">
        <v>0</v>
      </c>
      <c r="M131" s="28">
        <v>0</v>
      </c>
      <c r="N131" s="28">
        <v>0</v>
      </c>
      <c r="O131" s="220">
        <v>0</v>
      </c>
      <c r="P131" s="220">
        <v>0</v>
      </c>
      <c r="Q131" s="220">
        <v>0</v>
      </c>
      <c r="R131" s="220">
        <v>0</v>
      </c>
    </row>
    <row r="132" spans="1:18" ht="22.9" customHeight="1">
      <c r="A132" s="27" t="s">
        <v>163</v>
      </c>
      <c r="B132" s="28">
        <v>0</v>
      </c>
      <c r="C132" s="28">
        <v>178</v>
      </c>
      <c r="D132" s="28">
        <v>0</v>
      </c>
      <c r="E132" s="28">
        <v>0</v>
      </c>
      <c r="F132" s="28">
        <v>88</v>
      </c>
      <c r="G132" s="28">
        <v>90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220">
        <v>178</v>
      </c>
      <c r="P132" s="220">
        <v>178</v>
      </c>
      <c r="Q132" s="220">
        <v>0</v>
      </c>
      <c r="R132" s="220">
        <v>0</v>
      </c>
    </row>
    <row r="133" spans="1:18" ht="22.9" customHeight="1">
      <c r="A133" s="27" t="s">
        <v>252</v>
      </c>
      <c r="B133" s="28">
        <v>0</v>
      </c>
      <c r="C133" s="28">
        <v>3000</v>
      </c>
      <c r="D133" s="28">
        <v>0</v>
      </c>
      <c r="E133" s="28">
        <v>0</v>
      </c>
      <c r="F133" s="28">
        <v>3000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20">
        <v>3000</v>
      </c>
      <c r="P133" s="220">
        <v>3000</v>
      </c>
      <c r="Q133" s="220">
        <v>0</v>
      </c>
      <c r="R133" s="220">
        <v>0</v>
      </c>
    </row>
    <row r="134" spans="1:18" ht="22.9" customHeight="1">
      <c r="A134" s="27" t="s">
        <v>253</v>
      </c>
      <c r="B134" s="28">
        <v>0</v>
      </c>
      <c r="C134" s="28">
        <v>0</v>
      </c>
      <c r="D134" s="28">
        <v>0</v>
      </c>
      <c r="E134" s="28">
        <v>0</v>
      </c>
      <c r="F134" s="28">
        <v>0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  <c r="L134" s="28">
        <v>0</v>
      </c>
      <c r="M134" s="28">
        <v>0</v>
      </c>
      <c r="N134" s="28">
        <v>0</v>
      </c>
      <c r="O134" s="220">
        <v>0</v>
      </c>
      <c r="P134" s="220">
        <v>0</v>
      </c>
      <c r="Q134" s="220">
        <v>0</v>
      </c>
      <c r="R134" s="220">
        <v>0</v>
      </c>
    </row>
    <row r="135" spans="1:18" ht="22.9" customHeight="1">
      <c r="A135" s="27" t="s">
        <v>164</v>
      </c>
      <c r="B135" s="28">
        <v>0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20">
        <v>0</v>
      </c>
      <c r="P135" s="220">
        <v>0</v>
      </c>
      <c r="Q135" s="220">
        <v>0</v>
      </c>
      <c r="R135" s="220">
        <v>0</v>
      </c>
    </row>
    <row r="136" spans="1:18" ht="22.9" customHeight="1">
      <c r="A136" s="27" t="s">
        <v>165</v>
      </c>
      <c r="B136" s="28">
        <v>0</v>
      </c>
      <c r="C136" s="28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20">
        <v>0</v>
      </c>
      <c r="P136" s="220">
        <v>0</v>
      </c>
      <c r="Q136" s="220">
        <v>0</v>
      </c>
      <c r="R136" s="220">
        <v>0</v>
      </c>
    </row>
    <row r="137" spans="1:18" ht="22.9" customHeight="1">
      <c r="A137" s="27" t="s">
        <v>254</v>
      </c>
      <c r="B137" s="28">
        <v>0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28">
        <v>0</v>
      </c>
      <c r="I137" s="28">
        <v>0</v>
      </c>
      <c r="J137" s="28">
        <v>0</v>
      </c>
      <c r="K137" s="28">
        <v>0</v>
      </c>
      <c r="L137" s="28">
        <v>0</v>
      </c>
      <c r="M137" s="28">
        <v>0</v>
      </c>
      <c r="N137" s="28">
        <v>0</v>
      </c>
      <c r="O137" s="220">
        <v>0</v>
      </c>
      <c r="P137" s="220">
        <v>0</v>
      </c>
      <c r="Q137" s="220">
        <v>0</v>
      </c>
      <c r="R137" s="220">
        <v>0</v>
      </c>
    </row>
    <row r="138" spans="1:18" ht="22.9" customHeight="1">
      <c r="A138" s="27" t="s">
        <v>255</v>
      </c>
      <c r="B138" s="28">
        <v>0</v>
      </c>
      <c r="C138" s="28">
        <v>5</v>
      </c>
      <c r="D138" s="28">
        <v>0</v>
      </c>
      <c r="E138" s="28">
        <v>0</v>
      </c>
      <c r="F138" s="28">
        <v>5</v>
      </c>
      <c r="G138" s="28">
        <v>0</v>
      </c>
      <c r="H138" s="28">
        <v>0</v>
      </c>
      <c r="I138" s="28">
        <v>0</v>
      </c>
      <c r="J138" s="28">
        <v>0</v>
      </c>
      <c r="K138" s="28">
        <v>0</v>
      </c>
      <c r="L138" s="28">
        <v>0</v>
      </c>
      <c r="M138" s="28">
        <v>0</v>
      </c>
      <c r="N138" s="28">
        <v>0</v>
      </c>
      <c r="O138" s="220">
        <v>5</v>
      </c>
      <c r="P138" s="220">
        <v>2</v>
      </c>
      <c r="Q138" s="220">
        <v>3</v>
      </c>
      <c r="R138" s="220">
        <v>3</v>
      </c>
    </row>
    <row r="139" spans="1:18" ht="22.9" customHeight="1">
      <c r="A139" s="27" t="s">
        <v>504</v>
      </c>
      <c r="B139" s="28">
        <v>0</v>
      </c>
      <c r="C139" s="28">
        <v>0</v>
      </c>
      <c r="D139" s="28">
        <v>0</v>
      </c>
      <c r="E139" s="28">
        <v>0</v>
      </c>
      <c r="F139" s="28">
        <v>0</v>
      </c>
      <c r="G139" s="28">
        <v>0</v>
      </c>
      <c r="H139" s="28">
        <v>0</v>
      </c>
      <c r="I139" s="28">
        <v>0</v>
      </c>
      <c r="J139" s="28">
        <v>0</v>
      </c>
      <c r="K139" s="28">
        <v>0</v>
      </c>
      <c r="L139" s="28">
        <v>0</v>
      </c>
      <c r="M139" s="28">
        <v>0</v>
      </c>
      <c r="N139" s="28">
        <v>0</v>
      </c>
      <c r="O139" s="220">
        <v>0</v>
      </c>
      <c r="P139" s="220">
        <v>0</v>
      </c>
      <c r="Q139" s="220">
        <v>0</v>
      </c>
      <c r="R139" s="220">
        <v>0</v>
      </c>
    </row>
    <row r="140" spans="1:18" ht="22.9" customHeight="1">
      <c r="A140" s="27" t="s">
        <v>166</v>
      </c>
      <c r="B140" s="28">
        <v>0</v>
      </c>
      <c r="C140" s="28">
        <v>5</v>
      </c>
      <c r="D140" s="28">
        <v>0</v>
      </c>
      <c r="E140" s="28">
        <v>0</v>
      </c>
      <c r="F140" s="28">
        <v>5</v>
      </c>
      <c r="G140" s="28">
        <v>0</v>
      </c>
      <c r="H140" s="28">
        <v>0</v>
      </c>
      <c r="I140" s="28">
        <v>0</v>
      </c>
      <c r="J140" s="28">
        <v>0</v>
      </c>
      <c r="K140" s="28">
        <v>0</v>
      </c>
      <c r="L140" s="28">
        <v>0</v>
      </c>
      <c r="M140" s="28">
        <v>0</v>
      </c>
      <c r="N140" s="28">
        <v>0</v>
      </c>
      <c r="O140" s="220">
        <v>5</v>
      </c>
      <c r="P140" s="220">
        <v>2</v>
      </c>
      <c r="Q140" s="220">
        <v>3</v>
      </c>
      <c r="R140" s="220">
        <v>3</v>
      </c>
    </row>
    <row r="141" spans="1:18" ht="22.9" customHeight="1">
      <c r="A141" s="27" t="s">
        <v>256</v>
      </c>
      <c r="B141" s="28">
        <v>0</v>
      </c>
      <c r="C141" s="28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  <c r="L141" s="28">
        <v>0</v>
      </c>
      <c r="M141" s="28">
        <v>0</v>
      </c>
      <c r="N141" s="28">
        <v>0</v>
      </c>
      <c r="O141" s="220">
        <v>0</v>
      </c>
      <c r="P141" s="220">
        <v>0</v>
      </c>
      <c r="Q141" s="220">
        <v>0</v>
      </c>
      <c r="R141" s="220">
        <v>0</v>
      </c>
    </row>
    <row r="142" spans="1:18" ht="22.9" customHeight="1">
      <c r="A142" s="27" t="s">
        <v>558</v>
      </c>
      <c r="B142" s="28">
        <v>0</v>
      </c>
      <c r="C142" s="28">
        <v>266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8">
        <v>266</v>
      </c>
      <c r="L142" s="28">
        <v>0</v>
      </c>
      <c r="M142" s="28">
        <v>0</v>
      </c>
      <c r="N142" s="28">
        <v>0</v>
      </c>
      <c r="O142" s="220">
        <v>266</v>
      </c>
      <c r="P142" s="220">
        <v>266</v>
      </c>
      <c r="Q142" s="220">
        <v>0</v>
      </c>
      <c r="R142" s="220">
        <v>0</v>
      </c>
    </row>
    <row r="143" spans="1:18" ht="22.9" customHeight="1">
      <c r="A143" s="27" t="s">
        <v>559</v>
      </c>
      <c r="B143" s="28">
        <v>0</v>
      </c>
      <c r="C143" s="28">
        <v>266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28">
        <v>266</v>
      </c>
      <c r="L143" s="28">
        <v>0</v>
      </c>
      <c r="M143" s="28">
        <v>0</v>
      </c>
      <c r="N143" s="28">
        <v>0</v>
      </c>
      <c r="O143" s="220">
        <v>266</v>
      </c>
      <c r="P143" s="220">
        <v>266</v>
      </c>
      <c r="Q143" s="220">
        <v>0</v>
      </c>
      <c r="R143" s="220">
        <v>0</v>
      </c>
    </row>
    <row r="144" spans="1:18" ht="22.9" customHeight="1">
      <c r="A144" s="27" t="s">
        <v>560</v>
      </c>
      <c r="B144" s="28">
        <v>0</v>
      </c>
      <c r="C144" s="28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  <c r="O144" s="220">
        <v>0</v>
      </c>
      <c r="P144" s="220">
        <v>0</v>
      </c>
      <c r="Q144" s="220">
        <v>0</v>
      </c>
      <c r="R144" s="220">
        <v>0</v>
      </c>
    </row>
    <row r="145" spans="1:18" ht="22.9" customHeight="1">
      <c r="A145" s="27" t="s">
        <v>167</v>
      </c>
      <c r="B145" s="28">
        <v>0</v>
      </c>
      <c r="C145" s="28">
        <v>0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8">
        <v>0</v>
      </c>
      <c r="K145" s="28">
        <v>0</v>
      </c>
      <c r="L145" s="28">
        <v>0</v>
      </c>
      <c r="M145" s="28">
        <v>0</v>
      </c>
      <c r="N145" s="28">
        <v>0</v>
      </c>
      <c r="O145" s="220">
        <v>0</v>
      </c>
      <c r="P145" s="220">
        <v>0</v>
      </c>
      <c r="Q145" s="220">
        <v>0</v>
      </c>
      <c r="R145" s="220">
        <v>0</v>
      </c>
    </row>
    <row r="146" spans="1:18" ht="22.9" customHeight="1">
      <c r="A146" s="27" t="s">
        <v>169</v>
      </c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20"/>
      <c r="P146" s="220"/>
      <c r="Q146" s="220"/>
      <c r="R146" s="220"/>
    </row>
    <row r="147" spans="1:18" ht="22.9" customHeight="1">
      <c r="A147" s="27" t="s">
        <v>561</v>
      </c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20"/>
      <c r="P147" s="220"/>
      <c r="Q147" s="220"/>
      <c r="R147" s="220"/>
    </row>
    <row r="148" spans="1:18" ht="22.9" customHeight="1">
      <c r="A148" s="27" t="s">
        <v>170</v>
      </c>
      <c r="B148" s="28">
        <v>0</v>
      </c>
      <c r="C148" s="28">
        <v>2430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2430</v>
      </c>
      <c r="L148" s="28">
        <v>0</v>
      </c>
      <c r="M148" s="28">
        <v>0</v>
      </c>
      <c r="N148" s="28">
        <v>0</v>
      </c>
      <c r="O148" s="220">
        <v>2430</v>
      </c>
      <c r="P148" s="220">
        <v>2430</v>
      </c>
      <c r="Q148" s="220">
        <v>0</v>
      </c>
      <c r="R148" s="220">
        <v>0</v>
      </c>
    </row>
    <row r="149" spans="1:18" ht="22.9" customHeight="1">
      <c r="A149" s="27" t="s">
        <v>171</v>
      </c>
      <c r="B149" s="28">
        <v>0</v>
      </c>
      <c r="C149" s="28">
        <v>2430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8">
        <v>0</v>
      </c>
      <c r="K149" s="28">
        <v>2430</v>
      </c>
      <c r="L149" s="28">
        <v>0</v>
      </c>
      <c r="M149" s="28">
        <v>0</v>
      </c>
      <c r="N149" s="28">
        <v>0</v>
      </c>
      <c r="O149" s="220">
        <v>2430</v>
      </c>
      <c r="P149" s="220">
        <v>2430</v>
      </c>
      <c r="Q149" s="220">
        <v>0</v>
      </c>
      <c r="R149" s="220">
        <v>0</v>
      </c>
    </row>
    <row r="150" spans="1:18" ht="22.9" customHeight="1">
      <c r="A150" s="27" t="s">
        <v>562</v>
      </c>
      <c r="B150" s="28">
        <v>0</v>
      </c>
      <c r="C150" s="28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8">
        <v>0</v>
      </c>
      <c r="K150" s="28">
        <v>0</v>
      </c>
      <c r="L150" s="28">
        <v>0</v>
      </c>
      <c r="M150" s="28">
        <v>0</v>
      </c>
      <c r="N150" s="28">
        <v>0</v>
      </c>
      <c r="O150" s="220">
        <v>0</v>
      </c>
      <c r="P150" s="220">
        <v>0</v>
      </c>
      <c r="Q150" s="220">
        <v>0</v>
      </c>
      <c r="R150" s="220">
        <v>0</v>
      </c>
    </row>
    <row r="151" spans="1:18" ht="22.9" customHeight="1">
      <c r="A151" s="27" t="s">
        <v>563</v>
      </c>
      <c r="B151" s="28">
        <v>0</v>
      </c>
      <c r="C151" s="28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220">
        <v>0</v>
      </c>
      <c r="P151" s="220">
        <v>0</v>
      </c>
      <c r="Q151" s="220">
        <v>0</v>
      </c>
      <c r="R151" s="220">
        <v>0</v>
      </c>
    </row>
    <row r="152" spans="1:18" ht="22.9" customHeight="1">
      <c r="A152" s="27" t="s">
        <v>257</v>
      </c>
      <c r="B152" s="28">
        <v>0</v>
      </c>
      <c r="C152" s="28">
        <v>0</v>
      </c>
      <c r="D152" s="28">
        <v>0</v>
      </c>
      <c r="E152" s="28">
        <v>0</v>
      </c>
      <c r="F152" s="28">
        <v>0</v>
      </c>
      <c r="G152" s="28">
        <v>0</v>
      </c>
      <c r="H152" s="28">
        <v>0</v>
      </c>
      <c r="I152" s="28">
        <v>0</v>
      </c>
      <c r="J152" s="28">
        <v>0</v>
      </c>
      <c r="K152" s="28">
        <v>0</v>
      </c>
      <c r="L152" s="28">
        <v>0</v>
      </c>
      <c r="M152" s="28">
        <v>0</v>
      </c>
      <c r="N152" s="28">
        <v>0</v>
      </c>
      <c r="O152" s="220">
        <v>0</v>
      </c>
      <c r="P152" s="220">
        <v>0</v>
      </c>
      <c r="Q152" s="220">
        <v>0</v>
      </c>
      <c r="R152" s="220">
        <v>0</v>
      </c>
    </row>
    <row r="153" spans="1:18" ht="22.9" customHeight="1">
      <c r="A153" s="27" t="s">
        <v>172</v>
      </c>
      <c r="B153" s="28">
        <v>0</v>
      </c>
      <c r="C153" s="28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8">
        <v>0</v>
      </c>
      <c r="K153" s="28">
        <v>0</v>
      </c>
      <c r="L153" s="28">
        <v>0</v>
      </c>
      <c r="M153" s="28">
        <v>0</v>
      </c>
      <c r="N153" s="28">
        <v>0</v>
      </c>
      <c r="O153" s="220">
        <v>0</v>
      </c>
      <c r="P153" s="220">
        <v>0</v>
      </c>
      <c r="Q153" s="220">
        <v>0</v>
      </c>
      <c r="R153" s="220">
        <v>0</v>
      </c>
    </row>
    <row r="154" spans="1:18" ht="22.9" customHeight="1">
      <c r="A154" s="27" t="s">
        <v>447</v>
      </c>
      <c r="B154" s="28">
        <v>0</v>
      </c>
      <c r="C154" s="28">
        <v>0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>
        <v>0</v>
      </c>
      <c r="K154" s="28">
        <v>0</v>
      </c>
      <c r="L154" s="28">
        <v>0</v>
      </c>
      <c r="M154" s="28">
        <v>0</v>
      </c>
      <c r="N154" s="28">
        <v>0</v>
      </c>
      <c r="O154" s="220">
        <v>0</v>
      </c>
      <c r="P154" s="220">
        <v>0</v>
      </c>
      <c r="Q154" s="220">
        <v>0</v>
      </c>
      <c r="R154" s="220">
        <v>0</v>
      </c>
    </row>
    <row r="155" spans="1:18" ht="22.9" customHeight="1">
      <c r="A155" s="27" t="s">
        <v>173</v>
      </c>
      <c r="B155" s="28">
        <v>0</v>
      </c>
      <c r="C155" s="28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0</v>
      </c>
      <c r="N155" s="28">
        <v>0</v>
      </c>
      <c r="O155" s="220">
        <v>0</v>
      </c>
      <c r="P155" s="220">
        <v>0</v>
      </c>
      <c r="Q155" s="220">
        <v>0</v>
      </c>
      <c r="R155" s="220">
        <v>0</v>
      </c>
    </row>
    <row r="156" spans="1:18" ht="22.9" customHeight="1">
      <c r="A156" s="27" t="s">
        <v>174</v>
      </c>
      <c r="B156" s="28">
        <v>0</v>
      </c>
      <c r="C156" s="28">
        <v>0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8">
        <v>0</v>
      </c>
      <c r="K156" s="28">
        <v>0</v>
      </c>
      <c r="L156" s="28">
        <v>0</v>
      </c>
      <c r="M156" s="28">
        <v>0</v>
      </c>
      <c r="N156" s="28">
        <v>0</v>
      </c>
      <c r="O156" s="220">
        <v>0</v>
      </c>
      <c r="P156" s="220">
        <v>0</v>
      </c>
      <c r="Q156" s="220">
        <v>0</v>
      </c>
      <c r="R156" s="220">
        <v>0</v>
      </c>
    </row>
    <row r="157" spans="1:18" ht="22.9" customHeight="1">
      <c r="A157" s="27" t="s">
        <v>564</v>
      </c>
      <c r="B157" s="28">
        <v>0</v>
      </c>
      <c r="C157" s="28">
        <v>1336</v>
      </c>
      <c r="D157" s="28">
        <v>0</v>
      </c>
      <c r="E157" s="28">
        <v>0</v>
      </c>
      <c r="F157" s="28">
        <v>10</v>
      </c>
      <c r="G157" s="28">
        <v>100</v>
      </c>
      <c r="H157" s="28">
        <v>0</v>
      </c>
      <c r="I157" s="28">
        <v>0</v>
      </c>
      <c r="J157" s="28">
        <v>0</v>
      </c>
      <c r="K157" s="28">
        <v>1226</v>
      </c>
      <c r="L157" s="28">
        <v>0</v>
      </c>
      <c r="M157" s="28">
        <v>0</v>
      </c>
      <c r="N157" s="28">
        <v>0</v>
      </c>
      <c r="O157" s="220">
        <v>1336</v>
      </c>
      <c r="P157" s="220">
        <v>1336</v>
      </c>
      <c r="Q157" s="220">
        <v>0</v>
      </c>
      <c r="R157" s="220">
        <v>0</v>
      </c>
    </row>
    <row r="158" spans="1:18" ht="22.9" customHeight="1">
      <c r="A158" s="27" t="s">
        <v>565</v>
      </c>
      <c r="B158" s="28">
        <v>0</v>
      </c>
      <c r="C158" s="28">
        <v>103</v>
      </c>
      <c r="D158" s="28">
        <v>0</v>
      </c>
      <c r="E158" s="28">
        <v>0</v>
      </c>
      <c r="F158" s="28">
        <v>10</v>
      </c>
      <c r="G158" s="28">
        <v>100</v>
      </c>
      <c r="H158" s="28">
        <v>0</v>
      </c>
      <c r="I158" s="28">
        <v>0</v>
      </c>
      <c r="J158" s="28">
        <v>0</v>
      </c>
      <c r="K158" s="28">
        <v>-7</v>
      </c>
      <c r="L158" s="28">
        <v>0</v>
      </c>
      <c r="M158" s="28">
        <v>0</v>
      </c>
      <c r="N158" s="28">
        <v>0</v>
      </c>
      <c r="O158" s="220">
        <v>103</v>
      </c>
      <c r="P158" s="220">
        <v>103</v>
      </c>
      <c r="Q158" s="220">
        <v>0</v>
      </c>
      <c r="R158" s="220">
        <v>0</v>
      </c>
    </row>
    <row r="159" spans="1:18" ht="22.9" customHeight="1">
      <c r="A159" s="27" t="s">
        <v>566</v>
      </c>
      <c r="B159" s="28">
        <v>0</v>
      </c>
      <c r="C159" s="28">
        <v>359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8">
        <v>359</v>
      </c>
      <c r="L159" s="28">
        <v>0</v>
      </c>
      <c r="M159" s="28">
        <v>0</v>
      </c>
      <c r="N159" s="28">
        <v>0</v>
      </c>
      <c r="O159" s="220">
        <v>359</v>
      </c>
      <c r="P159" s="220">
        <v>359</v>
      </c>
      <c r="Q159" s="220">
        <v>0</v>
      </c>
      <c r="R159" s="220">
        <v>0</v>
      </c>
    </row>
    <row r="160" spans="1:18" ht="22.9" customHeight="1">
      <c r="A160" s="27" t="s">
        <v>567</v>
      </c>
      <c r="B160" s="28">
        <v>0</v>
      </c>
      <c r="C160" s="28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8">
        <v>0</v>
      </c>
      <c r="K160" s="28">
        <v>0</v>
      </c>
      <c r="L160" s="28">
        <v>0</v>
      </c>
      <c r="M160" s="28">
        <v>0</v>
      </c>
      <c r="N160" s="28">
        <v>0</v>
      </c>
      <c r="O160" s="220">
        <v>0</v>
      </c>
      <c r="P160" s="220">
        <v>0</v>
      </c>
      <c r="Q160" s="220">
        <v>0</v>
      </c>
      <c r="R160" s="220">
        <v>0</v>
      </c>
    </row>
    <row r="161" spans="1:18" ht="22.9" customHeight="1">
      <c r="A161" s="27" t="s">
        <v>568</v>
      </c>
      <c r="B161" s="28">
        <v>0</v>
      </c>
      <c r="C161" s="28">
        <v>874</v>
      </c>
      <c r="D161" s="28">
        <v>0</v>
      </c>
      <c r="E161" s="28">
        <v>0</v>
      </c>
      <c r="F161" s="28">
        <v>0</v>
      </c>
      <c r="G161" s="28">
        <v>0</v>
      </c>
      <c r="H161" s="28">
        <v>0</v>
      </c>
      <c r="I161" s="28">
        <v>0</v>
      </c>
      <c r="J161" s="28">
        <v>0</v>
      </c>
      <c r="K161" s="28">
        <v>874</v>
      </c>
      <c r="L161" s="28">
        <v>0</v>
      </c>
      <c r="M161" s="28">
        <v>0</v>
      </c>
      <c r="N161" s="28">
        <v>0</v>
      </c>
      <c r="O161" s="220">
        <v>874</v>
      </c>
      <c r="P161" s="220">
        <v>874</v>
      </c>
      <c r="Q161" s="220">
        <v>0</v>
      </c>
      <c r="R161" s="220">
        <v>0</v>
      </c>
    </row>
    <row r="162" spans="1:18" ht="22.9" customHeight="1">
      <c r="A162" s="27" t="s">
        <v>168</v>
      </c>
      <c r="B162" s="28">
        <v>0</v>
      </c>
      <c r="C162" s="28">
        <v>0</v>
      </c>
      <c r="D162" s="28">
        <v>0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8">
        <v>0</v>
      </c>
      <c r="K162" s="28">
        <v>0</v>
      </c>
      <c r="L162" s="28">
        <v>0</v>
      </c>
      <c r="M162" s="28">
        <v>0</v>
      </c>
      <c r="N162" s="28">
        <v>0</v>
      </c>
      <c r="O162" s="220">
        <v>0</v>
      </c>
      <c r="P162" s="220">
        <v>0</v>
      </c>
      <c r="Q162" s="220">
        <v>0</v>
      </c>
      <c r="R162" s="220">
        <v>0</v>
      </c>
    </row>
    <row r="163" spans="1:18" ht="22.9" customHeight="1">
      <c r="A163" s="27" t="s">
        <v>569</v>
      </c>
      <c r="B163" s="28">
        <v>0</v>
      </c>
      <c r="C163" s="28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0</v>
      </c>
      <c r="K163" s="28">
        <v>0</v>
      </c>
      <c r="L163" s="28">
        <v>0</v>
      </c>
      <c r="M163" s="28">
        <v>0</v>
      </c>
      <c r="N163" s="28">
        <v>0</v>
      </c>
      <c r="O163" s="220">
        <v>0</v>
      </c>
      <c r="P163" s="220">
        <v>0</v>
      </c>
      <c r="Q163" s="220">
        <v>0</v>
      </c>
      <c r="R163" s="220">
        <v>0</v>
      </c>
    </row>
    <row r="164" spans="1:18" ht="22.9" customHeight="1">
      <c r="A164" s="27" t="s">
        <v>570</v>
      </c>
      <c r="B164" s="28">
        <v>0</v>
      </c>
      <c r="C164" s="28">
        <v>0</v>
      </c>
      <c r="D164" s="28">
        <v>0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8">
        <v>0</v>
      </c>
      <c r="L164" s="28">
        <v>0</v>
      </c>
      <c r="M164" s="28">
        <v>0</v>
      </c>
      <c r="N164" s="28">
        <v>0</v>
      </c>
      <c r="O164" s="220">
        <v>0</v>
      </c>
      <c r="P164" s="220">
        <v>0</v>
      </c>
      <c r="Q164" s="220">
        <v>0</v>
      </c>
      <c r="R164" s="220">
        <v>0</v>
      </c>
    </row>
    <row r="165" spans="1:18" ht="22.9" customHeight="1">
      <c r="A165" s="27" t="s">
        <v>571</v>
      </c>
      <c r="B165" s="28">
        <v>0</v>
      </c>
      <c r="C165" s="28">
        <v>0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I165" s="28">
        <v>0</v>
      </c>
      <c r="J165" s="28">
        <v>0</v>
      </c>
      <c r="K165" s="28">
        <v>0</v>
      </c>
      <c r="L165" s="28">
        <v>0</v>
      </c>
      <c r="M165" s="28">
        <v>0</v>
      </c>
      <c r="N165" s="28">
        <v>0</v>
      </c>
      <c r="O165" s="220">
        <v>0</v>
      </c>
      <c r="P165" s="220">
        <v>0</v>
      </c>
      <c r="Q165" s="220">
        <v>0</v>
      </c>
      <c r="R165" s="220">
        <v>0</v>
      </c>
    </row>
    <row r="166" spans="1:18" ht="22.9" customHeight="1">
      <c r="A166" s="27" t="s">
        <v>175</v>
      </c>
      <c r="B166" s="28">
        <v>1800</v>
      </c>
      <c r="C166" s="28">
        <v>-1800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-1800</v>
      </c>
      <c r="K166" s="28">
        <v>0</v>
      </c>
      <c r="L166" s="28">
        <v>0</v>
      </c>
      <c r="M166" s="28">
        <v>0</v>
      </c>
      <c r="N166" s="28">
        <v>0</v>
      </c>
      <c r="O166" s="220">
        <v>0</v>
      </c>
      <c r="P166" s="220">
        <v>0</v>
      </c>
      <c r="Q166" s="220">
        <v>0</v>
      </c>
      <c r="R166" s="220">
        <v>0</v>
      </c>
    </row>
    <row r="167" spans="1:18" ht="22.9" customHeight="1">
      <c r="A167" s="27" t="s">
        <v>176</v>
      </c>
      <c r="B167" s="28">
        <v>0</v>
      </c>
      <c r="C167" s="28">
        <v>0</v>
      </c>
      <c r="D167" s="28">
        <v>0</v>
      </c>
      <c r="E167" s="28">
        <v>0</v>
      </c>
      <c r="F167" s="28">
        <v>0</v>
      </c>
      <c r="G167" s="28">
        <v>130</v>
      </c>
      <c r="H167" s="28">
        <v>0</v>
      </c>
      <c r="I167" s="28">
        <v>0</v>
      </c>
      <c r="J167" s="28">
        <v>0</v>
      </c>
      <c r="K167" s="28">
        <v>-130</v>
      </c>
      <c r="L167" s="28">
        <v>0</v>
      </c>
      <c r="M167" s="28">
        <v>0</v>
      </c>
      <c r="N167" s="28">
        <v>0</v>
      </c>
      <c r="O167" s="220">
        <v>0</v>
      </c>
      <c r="P167" s="220">
        <v>0</v>
      </c>
      <c r="Q167" s="220">
        <v>0</v>
      </c>
      <c r="R167" s="220">
        <v>0</v>
      </c>
    </row>
    <row r="168" spans="1:18" ht="22.9" customHeight="1">
      <c r="A168" s="27" t="s">
        <v>177</v>
      </c>
      <c r="B168" s="28">
        <v>0</v>
      </c>
      <c r="C168" s="28">
        <v>0</v>
      </c>
      <c r="D168" s="28">
        <v>0</v>
      </c>
      <c r="E168" s="28">
        <v>0</v>
      </c>
      <c r="F168" s="28">
        <v>0</v>
      </c>
      <c r="G168" s="28">
        <v>0</v>
      </c>
      <c r="H168" s="28">
        <v>0</v>
      </c>
      <c r="I168" s="28">
        <v>0</v>
      </c>
      <c r="J168" s="28">
        <v>0</v>
      </c>
      <c r="K168" s="28">
        <v>0</v>
      </c>
      <c r="L168" s="28">
        <v>0</v>
      </c>
      <c r="M168" s="28">
        <v>0</v>
      </c>
      <c r="N168" s="28">
        <v>0</v>
      </c>
      <c r="O168" s="220">
        <v>0</v>
      </c>
      <c r="P168" s="220">
        <v>0</v>
      </c>
      <c r="Q168" s="220">
        <v>0</v>
      </c>
      <c r="R168" s="220">
        <v>0</v>
      </c>
    </row>
    <row r="169" spans="1:18" ht="22.9" customHeight="1">
      <c r="A169" s="27" t="s">
        <v>178</v>
      </c>
      <c r="B169" s="28">
        <v>0</v>
      </c>
      <c r="C169" s="28">
        <v>0</v>
      </c>
      <c r="D169" s="28">
        <v>0</v>
      </c>
      <c r="E169" s="28">
        <v>0</v>
      </c>
      <c r="F169" s="28">
        <v>0</v>
      </c>
      <c r="G169" s="28">
        <v>130</v>
      </c>
      <c r="H169" s="28">
        <v>0</v>
      </c>
      <c r="I169" s="28">
        <v>0</v>
      </c>
      <c r="J169" s="28">
        <v>0</v>
      </c>
      <c r="K169" s="28">
        <v>-130</v>
      </c>
      <c r="L169" s="28">
        <v>0</v>
      </c>
      <c r="M169" s="28">
        <v>0</v>
      </c>
      <c r="N169" s="28">
        <v>0</v>
      </c>
      <c r="O169" s="220">
        <v>0</v>
      </c>
      <c r="P169" s="220">
        <v>0</v>
      </c>
      <c r="Q169" s="220">
        <v>0</v>
      </c>
      <c r="R169" s="220">
        <v>0</v>
      </c>
    </row>
    <row r="170" spans="1:18" ht="22.9" customHeight="1">
      <c r="A170" s="27" t="s">
        <v>271</v>
      </c>
      <c r="B170" s="28">
        <v>1657</v>
      </c>
      <c r="C170" s="28">
        <v>288</v>
      </c>
      <c r="D170" s="28">
        <v>0</v>
      </c>
      <c r="E170" s="28">
        <v>0</v>
      </c>
      <c r="F170" s="28">
        <v>0</v>
      </c>
      <c r="G170" s="28">
        <v>0</v>
      </c>
      <c r="H170" s="28">
        <v>0</v>
      </c>
      <c r="I170" s="28">
        <v>0</v>
      </c>
      <c r="J170" s="28">
        <v>0</v>
      </c>
      <c r="K170" s="28">
        <v>288</v>
      </c>
      <c r="L170" s="28">
        <v>0</v>
      </c>
      <c r="M170" s="28">
        <v>0</v>
      </c>
      <c r="N170" s="28">
        <v>0</v>
      </c>
      <c r="O170" s="220">
        <v>1945</v>
      </c>
      <c r="P170" s="220">
        <v>1945</v>
      </c>
      <c r="Q170" s="220">
        <v>0</v>
      </c>
      <c r="R170" s="220">
        <v>0</v>
      </c>
    </row>
    <row r="171" spans="1:18" ht="22.9" customHeight="1">
      <c r="A171" s="27" t="s">
        <v>316</v>
      </c>
      <c r="B171" s="28">
        <v>1657</v>
      </c>
      <c r="C171" s="28">
        <v>288</v>
      </c>
      <c r="D171" s="28">
        <v>0</v>
      </c>
      <c r="E171" s="28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8">
        <v>288</v>
      </c>
      <c r="L171" s="28">
        <v>0</v>
      </c>
      <c r="M171" s="28">
        <v>0</v>
      </c>
      <c r="N171" s="28">
        <v>0</v>
      </c>
      <c r="O171" s="220">
        <v>1945</v>
      </c>
      <c r="P171" s="220">
        <v>1945</v>
      </c>
      <c r="Q171" s="220">
        <v>0</v>
      </c>
      <c r="R171" s="220">
        <v>0</v>
      </c>
    </row>
    <row r="172" spans="1:18" ht="22.9" customHeight="1">
      <c r="A172" s="27" t="s">
        <v>272</v>
      </c>
      <c r="B172" s="28">
        <v>0</v>
      </c>
      <c r="C172" s="28">
        <v>15</v>
      </c>
      <c r="D172" s="28">
        <v>0</v>
      </c>
      <c r="E172" s="28">
        <v>0</v>
      </c>
      <c r="F172" s="28">
        <v>0</v>
      </c>
      <c r="G172" s="28">
        <v>0</v>
      </c>
      <c r="H172" s="28">
        <v>0</v>
      </c>
      <c r="I172" s="28">
        <v>0</v>
      </c>
      <c r="J172" s="28">
        <v>0</v>
      </c>
      <c r="K172" s="28">
        <v>15</v>
      </c>
      <c r="L172" s="28">
        <v>0</v>
      </c>
      <c r="M172" s="28">
        <v>0</v>
      </c>
      <c r="N172" s="28">
        <v>0</v>
      </c>
      <c r="O172" s="220">
        <v>15</v>
      </c>
      <c r="P172" s="220">
        <v>15</v>
      </c>
      <c r="Q172" s="220">
        <v>0</v>
      </c>
      <c r="R172" s="220">
        <v>0</v>
      </c>
    </row>
    <row r="173" spans="1:18" ht="22.9" customHeight="1">
      <c r="A173" s="27" t="s">
        <v>317</v>
      </c>
      <c r="B173" s="28">
        <v>0</v>
      </c>
      <c r="C173" s="28">
        <v>15</v>
      </c>
      <c r="D173" s="28">
        <v>0</v>
      </c>
      <c r="E173" s="28">
        <v>0</v>
      </c>
      <c r="F173" s="28">
        <v>0</v>
      </c>
      <c r="G173" s="28">
        <v>0</v>
      </c>
      <c r="H173" s="28">
        <v>0</v>
      </c>
      <c r="I173" s="28">
        <v>0</v>
      </c>
      <c r="J173" s="28">
        <v>0</v>
      </c>
      <c r="K173" s="28">
        <v>15</v>
      </c>
      <c r="L173" s="28">
        <v>0</v>
      </c>
      <c r="M173" s="28">
        <v>0</v>
      </c>
      <c r="N173" s="28">
        <v>0</v>
      </c>
      <c r="O173" s="220">
        <v>15</v>
      </c>
      <c r="P173" s="220">
        <v>15</v>
      </c>
      <c r="Q173" s="220">
        <v>0</v>
      </c>
      <c r="R173" s="220">
        <v>0</v>
      </c>
    </row>
    <row r="174" spans="1:18" ht="27.75" customHeight="1">
      <c r="A174" s="23" t="s">
        <v>264</v>
      </c>
      <c r="B174" s="220">
        <v>82397</v>
      </c>
      <c r="C174" s="220">
        <v>2787</v>
      </c>
      <c r="D174" s="220">
        <v>0</v>
      </c>
      <c r="E174" s="220">
        <v>0</v>
      </c>
      <c r="F174" s="220">
        <v>4605</v>
      </c>
      <c r="G174" s="220">
        <v>7772</v>
      </c>
      <c r="H174" s="220">
        <v>226</v>
      </c>
      <c r="I174" s="220">
        <v>0</v>
      </c>
      <c r="J174" s="220"/>
      <c r="K174" s="220"/>
      <c r="L174" s="220">
        <v>1339</v>
      </c>
      <c r="M174" s="220">
        <v>0</v>
      </c>
      <c r="N174" s="220">
        <v>-24155</v>
      </c>
      <c r="O174" s="220">
        <v>85184</v>
      </c>
      <c r="P174" s="220">
        <v>85169</v>
      </c>
      <c r="Q174" s="220">
        <v>15</v>
      </c>
      <c r="R174" s="220">
        <v>15</v>
      </c>
    </row>
    <row r="175" spans="1:18">
      <c r="A175" s="198"/>
      <c r="B175" s="198"/>
      <c r="C175" s="198"/>
      <c r="D175" s="198"/>
      <c r="E175" s="198"/>
      <c r="F175" s="198"/>
      <c r="G175" s="198"/>
      <c r="H175" s="198"/>
      <c r="I175" s="198"/>
      <c r="J175" s="198"/>
      <c r="K175" s="198"/>
      <c r="L175" s="198"/>
      <c r="M175" s="198"/>
      <c r="N175" s="198"/>
      <c r="O175" s="198"/>
      <c r="P175" s="198"/>
      <c r="Q175" s="198"/>
      <c r="R175" s="198"/>
    </row>
    <row r="176" spans="1:18">
      <c r="A176" s="198"/>
      <c r="B176" s="198"/>
      <c r="C176" s="198"/>
      <c r="D176" s="198"/>
      <c r="E176" s="198"/>
      <c r="F176" s="198"/>
      <c r="G176" s="198"/>
      <c r="H176" s="198"/>
      <c r="I176" s="198"/>
      <c r="J176" s="198"/>
      <c r="K176" s="198"/>
      <c r="L176" s="198"/>
      <c r="M176" s="198"/>
      <c r="N176" s="198"/>
      <c r="O176" s="198"/>
      <c r="P176" s="198"/>
      <c r="Q176" s="198"/>
      <c r="R176" s="198"/>
    </row>
    <row r="177" spans="1:18">
      <c r="A177" s="198"/>
      <c r="B177" s="198"/>
      <c r="C177" s="198"/>
      <c r="D177" s="198"/>
      <c r="E177" s="198"/>
      <c r="F177" s="198"/>
      <c r="G177" s="198"/>
      <c r="H177" s="198"/>
      <c r="I177" s="198"/>
      <c r="J177" s="198"/>
      <c r="K177" s="198"/>
      <c r="L177" s="198"/>
      <c r="M177" s="198"/>
      <c r="N177" s="198"/>
      <c r="O177" s="198"/>
      <c r="P177" s="198"/>
      <c r="Q177" s="198"/>
      <c r="R177" s="198"/>
    </row>
    <row r="178" spans="1:18">
      <c r="A178" s="198"/>
      <c r="B178" s="198"/>
      <c r="C178" s="198"/>
      <c r="D178" s="198"/>
      <c r="E178" s="198"/>
      <c r="F178" s="198"/>
      <c r="G178" s="198"/>
      <c r="H178" s="198"/>
      <c r="I178" s="198"/>
      <c r="J178" s="198"/>
      <c r="K178" s="198"/>
      <c r="L178" s="198"/>
      <c r="M178" s="198"/>
      <c r="N178" s="198"/>
      <c r="O178" s="198"/>
      <c r="P178" s="198"/>
      <c r="Q178" s="198"/>
      <c r="R178" s="198"/>
    </row>
    <row r="179" spans="1:18">
      <c r="A179" s="198"/>
      <c r="B179" s="198"/>
      <c r="C179" s="198"/>
      <c r="D179" s="198"/>
      <c r="E179" s="198"/>
      <c r="F179" s="198"/>
      <c r="G179" s="198"/>
      <c r="H179" s="198"/>
      <c r="I179" s="198"/>
      <c r="J179" s="198"/>
      <c r="K179" s="198"/>
      <c r="L179" s="198"/>
      <c r="M179" s="198"/>
      <c r="N179" s="198"/>
      <c r="O179" s="198"/>
      <c r="P179" s="198"/>
      <c r="Q179" s="198"/>
      <c r="R179" s="198"/>
    </row>
    <row r="180" spans="1:18">
      <c r="A180" s="198"/>
      <c r="B180" s="198"/>
      <c r="C180" s="198"/>
      <c r="D180" s="198"/>
      <c r="E180" s="198"/>
      <c r="F180" s="198"/>
      <c r="G180" s="198"/>
      <c r="H180" s="198"/>
      <c r="I180" s="198"/>
      <c r="J180" s="198"/>
      <c r="K180" s="198"/>
      <c r="L180" s="198"/>
      <c r="M180" s="198"/>
      <c r="N180" s="198"/>
      <c r="O180" s="198"/>
      <c r="P180" s="198"/>
      <c r="Q180" s="198"/>
      <c r="R180" s="198"/>
    </row>
    <row r="181" spans="1:18">
      <c r="A181" s="198"/>
      <c r="B181" s="198"/>
      <c r="C181" s="198"/>
      <c r="D181" s="198"/>
      <c r="E181" s="198"/>
      <c r="F181" s="198"/>
      <c r="G181" s="198"/>
      <c r="H181" s="198"/>
      <c r="I181" s="198"/>
      <c r="J181" s="198"/>
      <c r="K181" s="198"/>
      <c r="L181" s="198"/>
      <c r="M181" s="198"/>
      <c r="N181" s="198"/>
      <c r="O181" s="198"/>
      <c r="P181" s="198"/>
      <c r="Q181" s="198"/>
      <c r="R181" s="198"/>
    </row>
    <row r="182" spans="1:18">
      <c r="A182" s="198"/>
      <c r="B182" s="198"/>
      <c r="C182" s="198"/>
      <c r="D182" s="198"/>
      <c r="E182" s="198"/>
      <c r="F182" s="198"/>
      <c r="G182" s="198"/>
      <c r="H182" s="198"/>
      <c r="I182" s="198"/>
      <c r="J182" s="198"/>
      <c r="K182" s="198"/>
      <c r="L182" s="198"/>
      <c r="M182" s="198"/>
      <c r="N182" s="198"/>
      <c r="O182" s="198"/>
      <c r="P182" s="198"/>
      <c r="Q182" s="198"/>
      <c r="R182" s="198"/>
    </row>
    <row r="183" spans="1:18">
      <c r="A183" s="198"/>
      <c r="B183" s="198"/>
      <c r="C183" s="198"/>
      <c r="D183" s="198"/>
      <c r="E183" s="198"/>
      <c r="F183" s="198"/>
      <c r="G183" s="198"/>
      <c r="H183" s="198"/>
      <c r="I183" s="198"/>
      <c r="J183" s="198"/>
      <c r="K183" s="198"/>
      <c r="L183" s="198"/>
      <c r="M183" s="198"/>
      <c r="N183" s="198"/>
      <c r="O183" s="198"/>
      <c r="P183" s="198"/>
      <c r="Q183" s="198"/>
      <c r="R183" s="198"/>
    </row>
  </sheetData>
  <mergeCells count="10">
    <mergeCell ref="A1:R1"/>
    <mergeCell ref="A2:R2"/>
    <mergeCell ref="A3:R3"/>
    <mergeCell ref="A4:A5"/>
    <mergeCell ref="B4:B5"/>
    <mergeCell ref="C4:N4"/>
    <mergeCell ref="O4:O5"/>
    <mergeCell ref="P4:P5"/>
    <mergeCell ref="Q4:Q5"/>
    <mergeCell ref="R4:R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&amp;C35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AE168"/>
  <sheetViews>
    <sheetView showGridLines="0" showZeros="0" view="pageLayout" zoomScaleNormal="100" zoomScaleSheetLayoutView="100" workbookViewId="0">
      <selection activeCell="R28" sqref="R28"/>
    </sheetView>
  </sheetViews>
  <sheetFormatPr defaultColWidth="9.125" defaultRowHeight="14.25"/>
  <cols>
    <col min="1" max="1" width="22.75" style="6" customWidth="1"/>
    <col min="2" max="3" width="8.625" style="6" customWidth="1"/>
    <col min="4" max="4" width="10" style="6" customWidth="1"/>
    <col min="5" max="13" width="8.625" style="6" customWidth="1"/>
    <col min="14" max="14" width="28.375" style="6" customWidth="1"/>
    <col min="15" max="16" width="8.625" style="6" customWidth="1"/>
    <col min="17" max="17" width="11.75" style="6" customWidth="1"/>
    <col min="18" max="25" width="8.625" style="6" customWidth="1"/>
    <col min="26" max="26" width="8.875" style="6" customWidth="1"/>
    <col min="27" max="30" width="0" style="6" hidden="1" customWidth="1"/>
    <col min="31" max="16384" width="9.125" style="6"/>
  </cols>
  <sheetData>
    <row r="1" spans="1:31" ht="27">
      <c r="A1" s="245" t="s">
        <v>851</v>
      </c>
      <c r="B1" s="245"/>
      <c r="C1" s="245"/>
      <c r="D1" s="245"/>
      <c r="E1" s="273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31" ht="15" customHeight="1">
      <c r="A2" s="247" t="s">
        <v>413</v>
      </c>
      <c r="B2" s="247"/>
      <c r="C2" s="247"/>
      <c r="D2" s="247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</row>
    <row r="3" spans="1:31" ht="15" customHeight="1">
      <c r="A3" s="238" t="s">
        <v>3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</row>
    <row r="4" spans="1:31">
      <c r="A4" s="243" t="s">
        <v>0</v>
      </c>
      <c r="B4" s="240" t="s">
        <v>723</v>
      </c>
      <c r="C4" s="274"/>
      <c r="D4" s="275"/>
      <c r="E4" s="240" t="s">
        <v>716</v>
      </c>
      <c r="F4" s="274"/>
      <c r="G4" s="275"/>
      <c r="H4" s="240" t="s">
        <v>717</v>
      </c>
      <c r="I4" s="241"/>
      <c r="J4" s="242"/>
      <c r="K4" s="240" t="s">
        <v>718</v>
      </c>
      <c r="L4" s="241"/>
      <c r="M4" s="242"/>
      <c r="N4" s="243" t="s">
        <v>0</v>
      </c>
      <c r="O4" s="276" t="s">
        <v>728</v>
      </c>
      <c r="P4" s="277"/>
      <c r="Q4" s="278"/>
      <c r="R4" s="240" t="s">
        <v>716</v>
      </c>
      <c r="S4" s="274"/>
      <c r="T4" s="275"/>
      <c r="U4" s="240" t="s">
        <v>717</v>
      </c>
      <c r="V4" s="241"/>
      <c r="W4" s="242"/>
      <c r="X4" s="240" t="s">
        <v>718</v>
      </c>
      <c r="Y4" s="241"/>
      <c r="Z4" s="242"/>
      <c r="AA4" s="20"/>
      <c r="AB4" s="8" t="s">
        <v>65</v>
      </c>
      <c r="AC4" s="8" t="s">
        <v>66</v>
      </c>
      <c r="AD4" s="8" t="s">
        <v>67</v>
      </c>
    </row>
    <row r="5" spans="1:31" s="128" customFormat="1" ht="31.5" customHeight="1">
      <c r="A5" s="244"/>
      <c r="B5" s="125" t="s">
        <v>399</v>
      </c>
      <c r="C5" s="126" t="s">
        <v>1</v>
      </c>
      <c r="D5" s="126" t="s">
        <v>14</v>
      </c>
      <c r="E5" s="125" t="s">
        <v>399</v>
      </c>
      <c r="F5" s="126" t="s">
        <v>1</v>
      </c>
      <c r="G5" s="126" t="s">
        <v>14</v>
      </c>
      <c r="H5" s="125" t="s">
        <v>399</v>
      </c>
      <c r="I5" s="126" t="s">
        <v>1</v>
      </c>
      <c r="J5" s="126" t="s">
        <v>14</v>
      </c>
      <c r="K5" s="125" t="s">
        <v>399</v>
      </c>
      <c r="L5" s="126" t="s">
        <v>1</v>
      </c>
      <c r="M5" s="126" t="s">
        <v>14</v>
      </c>
      <c r="N5" s="244"/>
      <c r="O5" s="125" t="s">
        <v>399</v>
      </c>
      <c r="P5" s="126" t="s">
        <v>1</v>
      </c>
      <c r="Q5" s="126" t="s">
        <v>14</v>
      </c>
      <c r="R5" s="125" t="s">
        <v>399</v>
      </c>
      <c r="S5" s="126" t="s">
        <v>1</v>
      </c>
      <c r="T5" s="126" t="s">
        <v>14</v>
      </c>
      <c r="U5" s="125" t="s">
        <v>399</v>
      </c>
      <c r="V5" s="126" t="s">
        <v>1</v>
      </c>
      <c r="W5" s="126" t="s">
        <v>14</v>
      </c>
      <c r="X5" s="125" t="s">
        <v>399</v>
      </c>
      <c r="Y5" s="126" t="s">
        <v>1</v>
      </c>
      <c r="Z5" s="126" t="s">
        <v>14</v>
      </c>
      <c r="AA5" s="129"/>
      <c r="AB5" s="130"/>
      <c r="AC5" s="130"/>
      <c r="AD5" s="130"/>
    </row>
    <row r="6" spans="1:31" ht="15">
      <c r="A6" s="9" t="s">
        <v>22</v>
      </c>
      <c r="B6" s="200">
        <f>E6+H6+K6</f>
        <v>40572</v>
      </c>
      <c r="C6" s="200">
        <f>F6+I6+L6</f>
        <v>40572</v>
      </c>
      <c r="D6" s="200">
        <f>G6+J6+M6</f>
        <v>105519</v>
      </c>
      <c r="E6" s="73">
        <v>4000</v>
      </c>
      <c r="F6" s="73">
        <v>4000</v>
      </c>
      <c r="G6" s="73">
        <v>4508</v>
      </c>
      <c r="H6" s="73">
        <v>30000</v>
      </c>
      <c r="I6" s="190">
        <v>30000</v>
      </c>
      <c r="J6" s="73">
        <v>85007</v>
      </c>
      <c r="K6" s="190">
        <v>6572</v>
      </c>
      <c r="L6" s="190">
        <v>6572</v>
      </c>
      <c r="M6" s="190">
        <v>16004</v>
      </c>
      <c r="N6" s="21" t="s">
        <v>546</v>
      </c>
      <c r="O6" s="201"/>
      <c r="P6" s="201"/>
      <c r="Q6" s="201"/>
      <c r="R6" s="73"/>
      <c r="S6" s="73"/>
      <c r="T6" s="73"/>
      <c r="U6" s="73"/>
      <c r="V6" s="73"/>
      <c r="W6" s="73"/>
      <c r="X6" s="190"/>
      <c r="Y6" s="190"/>
      <c r="Z6" s="190"/>
      <c r="AA6" s="20">
        <v>0</v>
      </c>
      <c r="AB6" s="7">
        <v>1331410</v>
      </c>
      <c r="AC6" s="7">
        <v>0</v>
      </c>
      <c r="AD6" s="7">
        <v>0</v>
      </c>
      <c r="AE6" s="69"/>
    </row>
    <row r="7" spans="1:31" ht="15">
      <c r="A7" s="9" t="s">
        <v>630</v>
      </c>
      <c r="B7" s="200"/>
      <c r="C7" s="200"/>
      <c r="D7" s="200">
        <f>G7+J7+M7</f>
        <v>1330</v>
      </c>
      <c r="E7" s="72"/>
      <c r="F7" s="73"/>
      <c r="G7" s="73">
        <v>1039</v>
      </c>
      <c r="H7" s="73"/>
      <c r="I7" s="73"/>
      <c r="J7" s="73">
        <v>291</v>
      </c>
      <c r="K7" s="190"/>
      <c r="L7" s="190"/>
      <c r="M7" s="190"/>
      <c r="N7" s="9" t="s">
        <v>242</v>
      </c>
      <c r="O7" s="201"/>
      <c r="P7" s="201"/>
      <c r="Q7" s="201"/>
      <c r="R7" s="72"/>
      <c r="S7" s="72"/>
      <c r="T7" s="72"/>
      <c r="U7" s="72"/>
      <c r="V7" s="72"/>
      <c r="W7" s="72"/>
      <c r="X7" s="189"/>
      <c r="Y7" s="190"/>
      <c r="Z7" s="190"/>
      <c r="AA7" s="20">
        <v>5946</v>
      </c>
      <c r="AB7" s="7">
        <v>722145</v>
      </c>
      <c r="AC7" s="7">
        <v>0</v>
      </c>
      <c r="AD7" s="7">
        <v>0</v>
      </c>
      <c r="AE7" s="69"/>
    </row>
    <row r="8" spans="1:31" ht="15">
      <c r="A8" s="9"/>
      <c r="B8" s="9"/>
      <c r="C8" s="9"/>
      <c r="D8" s="9"/>
      <c r="E8" s="72"/>
      <c r="F8" s="73"/>
      <c r="G8" s="73"/>
      <c r="H8" s="73"/>
      <c r="I8" s="73"/>
      <c r="J8" s="73"/>
      <c r="K8" s="190"/>
      <c r="L8" s="190"/>
      <c r="M8" s="190"/>
      <c r="N8" s="9" t="s">
        <v>243</v>
      </c>
      <c r="O8" s="201"/>
      <c r="P8" s="201"/>
      <c r="Q8" s="201"/>
      <c r="R8" s="72"/>
      <c r="S8" s="72"/>
      <c r="T8" s="72"/>
      <c r="U8" s="72"/>
      <c r="V8" s="72"/>
      <c r="W8" s="72"/>
      <c r="X8" s="189"/>
      <c r="Y8" s="190"/>
      <c r="Z8" s="190"/>
      <c r="AA8" s="12">
        <v>5971</v>
      </c>
      <c r="AB8" s="9"/>
      <c r="AC8" s="9"/>
      <c r="AD8" s="9"/>
      <c r="AE8" s="69"/>
    </row>
    <row r="9" spans="1:31" ht="15">
      <c r="A9" s="9"/>
      <c r="B9" s="9"/>
      <c r="C9" s="9"/>
      <c r="D9" s="9"/>
      <c r="E9" s="72"/>
      <c r="F9" s="73"/>
      <c r="G9" s="73"/>
      <c r="H9" s="73"/>
      <c r="I9" s="73"/>
      <c r="J9" s="73"/>
      <c r="K9" s="190"/>
      <c r="L9" s="190"/>
      <c r="M9" s="190"/>
      <c r="N9" s="9" t="s">
        <v>244</v>
      </c>
      <c r="O9" s="201">
        <f t="shared" ref="O9:O16" si="0">R9+U9+X9</f>
        <v>71378</v>
      </c>
      <c r="P9" s="201">
        <f t="shared" ref="P9:P16" si="1">S9+V9+Y9</f>
        <v>96807</v>
      </c>
      <c r="Q9" s="201">
        <f t="shared" ref="Q9:Q25" si="2">T9+W9+Z9</f>
        <v>94551</v>
      </c>
      <c r="R9" s="72"/>
      <c r="S9" s="72"/>
      <c r="T9" s="72"/>
      <c r="U9" s="72">
        <v>32956</v>
      </c>
      <c r="V9" s="189">
        <v>85175</v>
      </c>
      <c r="W9" s="72">
        <v>84583</v>
      </c>
      <c r="X9" s="189">
        <v>38422</v>
      </c>
      <c r="Y9" s="190">
        <v>11632</v>
      </c>
      <c r="Z9" s="190">
        <v>9968</v>
      </c>
      <c r="AA9" s="12">
        <v>0</v>
      </c>
      <c r="AB9" s="9"/>
      <c r="AC9" s="9"/>
      <c r="AD9" s="9"/>
      <c r="AE9" s="69"/>
    </row>
    <row r="10" spans="1:31" ht="15">
      <c r="A10" s="9"/>
      <c r="B10" s="9"/>
      <c r="C10" s="9"/>
      <c r="D10" s="9"/>
      <c r="E10" s="72"/>
      <c r="F10" s="73"/>
      <c r="G10" s="73"/>
      <c r="H10" s="73"/>
      <c r="I10" s="73"/>
      <c r="J10" s="73"/>
      <c r="K10" s="190"/>
      <c r="L10" s="190"/>
      <c r="M10" s="190"/>
      <c r="N10" s="9" t="s">
        <v>248</v>
      </c>
      <c r="O10" s="201"/>
      <c r="P10" s="201">
        <f t="shared" si="1"/>
        <v>110000</v>
      </c>
      <c r="Q10" s="201">
        <f t="shared" si="2"/>
        <v>110000</v>
      </c>
      <c r="R10" s="72"/>
      <c r="S10" s="72">
        <v>110000</v>
      </c>
      <c r="T10" s="72">
        <v>110000</v>
      </c>
      <c r="U10" s="72"/>
      <c r="V10" s="72"/>
      <c r="W10" s="72"/>
      <c r="X10" s="189"/>
      <c r="Y10" s="190"/>
      <c r="Z10" s="190"/>
      <c r="AA10" s="12">
        <v>39300</v>
      </c>
      <c r="AB10" s="9"/>
      <c r="AC10" s="9"/>
      <c r="AD10" s="9"/>
      <c r="AE10" s="69"/>
    </row>
    <row r="11" spans="1:31" ht="15">
      <c r="A11" s="9"/>
      <c r="B11" s="9"/>
      <c r="C11" s="9"/>
      <c r="D11" s="9"/>
      <c r="E11" s="72"/>
      <c r="F11" s="73"/>
      <c r="G11" s="73"/>
      <c r="H11" s="73"/>
      <c r="I11" s="73"/>
      <c r="J11" s="73"/>
      <c r="K11" s="190"/>
      <c r="L11" s="190"/>
      <c r="M11" s="190"/>
      <c r="N11" s="9" t="s">
        <v>249</v>
      </c>
      <c r="O11" s="201"/>
      <c r="P11" s="201"/>
      <c r="Q11" s="201"/>
      <c r="R11" s="72"/>
      <c r="S11" s="72"/>
      <c r="T11" s="72"/>
      <c r="U11" s="72"/>
      <c r="V11" s="72"/>
      <c r="W11" s="72"/>
      <c r="X11" s="189"/>
      <c r="Y11" s="190"/>
      <c r="Z11" s="190"/>
      <c r="AA11" s="12">
        <v>580585</v>
      </c>
      <c r="AB11" s="9"/>
      <c r="AC11" s="9"/>
      <c r="AD11" s="9"/>
      <c r="AE11" s="69"/>
    </row>
    <row r="12" spans="1:31" ht="15">
      <c r="A12" s="9"/>
      <c r="B12" s="9"/>
      <c r="C12" s="9"/>
      <c r="D12" s="9"/>
      <c r="E12" s="72"/>
      <c r="F12" s="73"/>
      <c r="G12" s="73"/>
      <c r="H12" s="73"/>
      <c r="I12" s="73"/>
      <c r="J12" s="73"/>
      <c r="K12" s="190"/>
      <c r="L12" s="190"/>
      <c r="M12" s="190"/>
      <c r="N12" s="9" t="s">
        <v>253</v>
      </c>
      <c r="O12" s="201"/>
      <c r="P12" s="201"/>
      <c r="Q12" s="201"/>
      <c r="R12" s="72"/>
      <c r="S12" s="72"/>
      <c r="T12" s="72"/>
      <c r="U12" s="72"/>
      <c r="V12" s="72"/>
      <c r="W12" s="72"/>
      <c r="X12" s="189"/>
      <c r="Y12" s="190"/>
      <c r="Z12" s="190"/>
      <c r="AA12" s="12">
        <v>8320</v>
      </c>
      <c r="AB12" s="9"/>
      <c r="AC12" s="9"/>
      <c r="AD12" s="9"/>
      <c r="AE12" s="69"/>
    </row>
    <row r="13" spans="1:31" ht="15">
      <c r="A13" s="9"/>
      <c r="B13" s="9"/>
      <c r="C13" s="9"/>
      <c r="D13" s="9"/>
      <c r="E13" s="72"/>
      <c r="F13" s="73"/>
      <c r="G13" s="73"/>
      <c r="H13" s="73"/>
      <c r="I13" s="73"/>
      <c r="J13" s="73"/>
      <c r="K13" s="190"/>
      <c r="L13" s="190"/>
      <c r="M13" s="190"/>
      <c r="N13" s="9" t="s">
        <v>21</v>
      </c>
      <c r="O13" s="201">
        <f t="shared" si="0"/>
        <v>2900</v>
      </c>
      <c r="P13" s="201">
        <f t="shared" si="1"/>
        <v>118698</v>
      </c>
      <c r="Q13" s="201">
        <f t="shared" si="2"/>
        <v>117343</v>
      </c>
      <c r="R13" s="72">
        <v>2900</v>
      </c>
      <c r="S13" s="72">
        <v>10695</v>
      </c>
      <c r="T13" s="72">
        <v>9343</v>
      </c>
      <c r="U13" s="72"/>
      <c r="V13" s="72">
        <v>15003</v>
      </c>
      <c r="W13" s="72">
        <v>15000</v>
      </c>
      <c r="X13" s="189"/>
      <c r="Y13" s="190">
        <v>93000</v>
      </c>
      <c r="Z13" s="190">
        <v>93000</v>
      </c>
      <c r="AA13" s="12">
        <v>0</v>
      </c>
      <c r="AB13" s="9"/>
      <c r="AC13" s="9"/>
      <c r="AD13" s="9"/>
      <c r="AE13" s="69"/>
    </row>
    <row r="14" spans="1:31" ht="15">
      <c r="A14" s="9"/>
      <c r="B14" s="9"/>
      <c r="C14" s="9"/>
      <c r="D14" s="9"/>
      <c r="E14" s="72"/>
      <c r="F14" s="73"/>
      <c r="G14" s="73"/>
      <c r="H14" s="73"/>
      <c r="I14" s="73"/>
      <c r="J14" s="73"/>
      <c r="K14" s="190"/>
      <c r="L14" s="190"/>
      <c r="M14" s="190"/>
      <c r="N14" s="9" t="s">
        <v>271</v>
      </c>
      <c r="O14" s="201">
        <f t="shared" si="0"/>
        <v>2228</v>
      </c>
      <c r="P14" s="201">
        <f t="shared" si="1"/>
        <v>3531</v>
      </c>
      <c r="Q14" s="201">
        <f t="shared" si="2"/>
        <v>3531</v>
      </c>
      <c r="R14" s="72"/>
      <c r="S14" s="72">
        <v>911</v>
      </c>
      <c r="T14" s="72">
        <v>911</v>
      </c>
      <c r="U14" s="72">
        <v>456</v>
      </c>
      <c r="V14" s="72">
        <v>728</v>
      </c>
      <c r="W14" s="72">
        <v>728</v>
      </c>
      <c r="X14" s="189">
        <v>1772</v>
      </c>
      <c r="Y14" s="190">
        <v>1892</v>
      </c>
      <c r="Z14" s="190">
        <v>1892</v>
      </c>
      <c r="AA14" s="12"/>
      <c r="AB14" s="9"/>
      <c r="AC14" s="9"/>
      <c r="AD14" s="9"/>
      <c r="AE14" s="69"/>
    </row>
    <row r="15" spans="1:31" ht="15">
      <c r="A15" s="9"/>
      <c r="B15" s="9"/>
      <c r="C15" s="9"/>
      <c r="D15" s="9"/>
      <c r="E15" s="72"/>
      <c r="F15" s="73"/>
      <c r="G15" s="73"/>
      <c r="H15" s="73"/>
      <c r="I15" s="73"/>
      <c r="J15" s="73"/>
      <c r="K15" s="190"/>
      <c r="L15" s="190"/>
      <c r="M15" s="190"/>
      <c r="N15" s="9" t="s">
        <v>272</v>
      </c>
      <c r="O15" s="201"/>
      <c r="P15" s="201">
        <f t="shared" si="1"/>
        <v>245</v>
      </c>
      <c r="Q15" s="201">
        <f t="shared" si="2"/>
        <v>245</v>
      </c>
      <c r="R15" s="72"/>
      <c r="S15" s="72">
        <v>128</v>
      </c>
      <c r="T15" s="72">
        <v>128</v>
      </c>
      <c r="U15" s="72"/>
      <c r="V15" s="72">
        <v>16</v>
      </c>
      <c r="W15" s="72">
        <v>16</v>
      </c>
      <c r="X15" s="189"/>
      <c r="Y15" s="190">
        <v>101</v>
      </c>
      <c r="Z15" s="190">
        <v>101</v>
      </c>
      <c r="AA15" s="12">
        <v>48475</v>
      </c>
      <c r="AB15" s="9"/>
      <c r="AC15" s="9"/>
      <c r="AD15" s="9"/>
      <c r="AE15" s="69"/>
    </row>
    <row r="16" spans="1:31" ht="15">
      <c r="A16" s="16" t="s">
        <v>33</v>
      </c>
      <c r="B16" s="72">
        <f>SUM(B6:B7)</f>
        <v>40572</v>
      </c>
      <c r="C16" s="72">
        <f t="shared" ref="C16:D16" si="3">SUM(C6:C7)</f>
        <v>40572</v>
      </c>
      <c r="D16" s="72">
        <f t="shared" si="3"/>
        <v>106849</v>
      </c>
      <c r="E16" s="72">
        <f>SUM(E6:E7)</f>
        <v>4000</v>
      </c>
      <c r="F16" s="72">
        <f t="shared" ref="F16:G16" si="4">SUM(F6:F7)</f>
        <v>4000</v>
      </c>
      <c r="G16" s="72">
        <f t="shared" si="4"/>
        <v>5547</v>
      </c>
      <c r="H16" s="72">
        <f t="shared" ref="H16:J16" si="5">SUM(H6:H7)</f>
        <v>30000</v>
      </c>
      <c r="I16" s="72">
        <f t="shared" si="5"/>
        <v>30000</v>
      </c>
      <c r="J16" s="72">
        <f t="shared" si="5"/>
        <v>85298</v>
      </c>
      <c r="K16" s="189">
        <f t="shared" ref="K16:M16" si="6">SUM(K6:K7)</f>
        <v>6572</v>
      </c>
      <c r="L16" s="189">
        <f t="shared" si="6"/>
        <v>6572</v>
      </c>
      <c r="M16" s="189">
        <f t="shared" si="6"/>
        <v>16004</v>
      </c>
      <c r="N16" s="16" t="s">
        <v>34</v>
      </c>
      <c r="O16" s="201">
        <f t="shared" si="0"/>
        <v>76506</v>
      </c>
      <c r="P16" s="201">
        <f t="shared" si="1"/>
        <v>329281</v>
      </c>
      <c r="Q16" s="201">
        <f t="shared" si="2"/>
        <v>325670</v>
      </c>
      <c r="R16" s="73">
        <f>SUM(R6:R15)</f>
        <v>2900</v>
      </c>
      <c r="S16" s="73">
        <f t="shared" ref="S16:T16" si="7">SUM(S6:S15)</f>
        <v>121734</v>
      </c>
      <c r="T16" s="73">
        <f t="shared" si="7"/>
        <v>120382</v>
      </c>
      <c r="U16" s="73">
        <f t="shared" ref="U16:Z16" si="8">SUM(U6:U15)</f>
        <v>33412</v>
      </c>
      <c r="V16" s="73">
        <f t="shared" si="8"/>
        <v>100922</v>
      </c>
      <c r="W16" s="73">
        <f t="shared" si="8"/>
        <v>100327</v>
      </c>
      <c r="X16" s="189">
        <f t="shared" si="8"/>
        <v>40194</v>
      </c>
      <c r="Y16" s="190">
        <f t="shared" si="8"/>
        <v>106625</v>
      </c>
      <c r="Z16" s="190">
        <f t="shared" si="8"/>
        <v>104961</v>
      </c>
      <c r="AA16" s="12"/>
      <c r="AB16" s="9"/>
      <c r="AC16" s="9"/>
      <c r="AD16" s="9"/>
      <c r="AE16" s="69"/>
    </row>
    <row r="17" spans="1:30" ht="15">
      <c r="A17" s="9" t="s">
        <v>4</v>
      </c>
      <c r="B17" s="9"/>
      <c r="C17" s="9"/>
      <c r="D17" s="73">
        <v>171012</v>
      </c>
      <c r="E17" s="72"/>
      <c r="F17" s="190"/>
      <c r="G17" s="73">
        <v>171012</v>
      </c>
      <c r="H17" s="73"/>
      <c r="I17" s="73"/>
      <c r="J17" s="73"/>
      <c r="K17" s="190"/>
      <c r="L17" s="190"/>
      <c r="M17" s="190"/>
      <c r="N17" s="9" t="s">
        <v>184</v>
      </c>
      <c r="O17" s="163"/>
      <c r="P17" s="163"/>
      <c r="Q17" s="201">
        <f t="shared" si="2"/>
        <v>171911</v>
      </c>
      <c r="R17" s="189"/>
      <c r="S17" s="189"/>
      <c r="T17" s="72">
        <v>171911</v>
      </c>
      <c r="U17" s="72"/>
      <c r="V17" s="72"/>
      <c r="W17" s="72"/>
      <c r="X17" s="189"/>
      <c r="Y17" s="190"/>
      <c r="Z17" s="190"/>
      <c r="AA17" s="12"/>
      <c r="AB17" s="9"/>
      <c r="AC17" s="9"/>
      <c r="AD17" s="9"/>
    </row>
    <row r="18" spans="1:30" ht="15">
      <c r="A18" s="9" t="s">
        <v>73</v>
      </c>
      <c r="B18" s="9"/>
      <c r="C18" s="9"/>
      <c r="D18" s="9"/>
      <c r="E18" s="72"/>
      <c r="F18" s="73"/>
      <c r="G18" s="73"/>
      <c r="H18" s="73"/>
      <c r="I18" s="73"/>
      <c r="J18" s="73"/>
      <c r="K18" s="190"/>
      <c r="L18" s="190"/>
      <c r="M18" s="190"/>
      <c r="N18" s="9" t="s">
        <v>266</v>
      </c>
      <c r="O18" s="163"/>
      <c r="P18" s="163"/>
      <c r="Q18" s="201">
        <f t="shared" si="2"/>
        <v>4800</v>
      </c>
      <c r="R18" s="189"/>
      <c r="S18" s="189"/>
      <c r="T18" s="72"/>
      <c r="U18" s="72"/>
      <c r="V18" s="72"/>
      <c r="W18" s="72"/>
      <c r="X18" s="189"/>
      <c r="Y18" s="190"/>
      <c r="Z18" s="190">
        <v>4800</v>
      </c>
      <c r="AA18" s="12"/>
      <c r="AB18" s="9"/>
      <c r="AC18" s="9"/>
      <c r="AD18" s="9"/>
    </row>
    <row r="19" spans="1:30" ht="15">
      <c r="A19" s="9" t="s">
        <v>261</v>
      </c>
      <c r="B19" s="9"/>
      <c r="C19" s="9"/>
      <c r="D19" s="9"/>
      <c r="E19" s="72"/>
      <c r="F19" s="73"/>
      <c r="G19" s="73"/>
      <c r="H19" s="73"/>
      <c r="I19" s="73"/>
      <c r="J19" s="73"/>
      <c r="K19" s="190"/>
      <c r="L19" s="190"/>
      <c r="M19" s="190"/>
      <c r="N19" s="9" t="s">
        <v>889</v>
      </c>
      <c r="O19" s="163"/>
      <c r="P19" s="163"/>
      <c r="Q19" s="201">
        <f t="shared" si="2"/>
        <v>4800</v>
      </c>
      <c r="R19" s="189"/>
      <c r="S19" s="189"/>
      <c r="T19" s="72"/>
      <c r="U19" s="72"/>
      <c r="V19" s="72"/>
      <c r="W19" s="72"/>
      <c r="X19" s="189"/>
      <c r="Y19" s="190"/>
      <c r="Z19" s="190">
        <v>4800</v>
      </c>
      <c r="AA19" s="12"/>
      <c r="AB19" s="9"/>
      <c r="AC19" s="9"/>
      <c r="AD19" s="9"/>
    </row>
    <row r="20" spans="1:30" ht="15">
      <c r="A20" s="9" t="s">
        <v>273</v>
      </c>
      <c r="B20" s="9"/>
      <c r="C20" s="9"/>
      <c r="D20" s="9"/>
      <c r="E20" s="72"/>
      <c r="F20" s="73"/>
      <c r="G20" s="73"/>
      <c r="H20" s="73"/>
      <c r="I20" s="73"/>
      <c r="J20" s="73"/>
      <c r="K20" s="190"/>
      <c r="L20" s="190"/>
      <c r="M20" s="190"/>
      <c r="N20" s="9" t="s">
        <v>890</v>
      </c>
      <c r="O20" s="163"/>
      <c r="P20" s="163"/>
      <c r="Q20" s="201"/>
      <c r="R20" s="189"/>
      <c r="S20" s="189"/>
      <c r="T20" s="72"/>
      <c r="U20" s="72"/>
      <c r="V20" s="72"/>
      <c r="W20" s="72"/>
      <c r="X20" s="189"/>
      <c r="Y20" s="190"/>
      <c r="Z20" s="190"/>
      <c r="AA20" s="12"/>
      <c r="AB20" s="9"/>
      <c r="AC20" s="9"/>
      <c r="AD20" s="9"/>
    </row>
    <row r="21" spans="1:30" ht="15">
      <c r="A21" s="9" t="s">
        <v>274</v>
      </c>
      <c r="B21" s="9"/>
      <c r="C21" s="9"/>
      <c r="D21" s="72">
        <v>746000</v>
      </c>
      <c r="E21" s="72"/>
      <c r="F21" s="189"/>
      <c r="G21" s="72">
        <f t="shared" ref="G21" si="9">SUM(G22)</f>
        <v>746000</v>
      </c>
      <c r="H21" s="73"/>
      <c r="I21" s="73"/>
      <c r="J21" s="73">
        <v>15000</v>
      </c>
      <c r="K21" s="190"/>
      <c r="L21" s="190"/>
      <c r="M21" s="190">
        <v>93000</v>
      </c>
      <c r="N21" s="9" t="s">
        <v>278</v>
      </c>
      <c r="O21" s="163"/>
      <c r="P21" s="163"/>
      <c r="Q21" s="201">
        <v>520000</v>
      </c>
      <c r="R21" s="189"/>
      <c r="S21" s="189"/>
      <c r="T21" s="72">
        <f t="shared" ref="T21" si="10">SUM(T22)</f>
        <v>628000</v>
      </c>
      <c r="U21" s="72"/>
      <c r="V21" s="72"/>
      <c r="W21" s="72"/>
      <c r="X21" s="189"/>
      <c r="Y21" s="190"/>
      <c r="Z21" s="190"/>
      <c r="AA21" s="12"/>
      <c r="AB21" s="9"/>
      <c r="AC21" s="9"/>
      <c r="AD21" s="9"/>
    </row>
    <row r="22" spans="1:30" ht="15">
      <c r="A22" s="9" t="s">
        <v>275</v>
      </c>
      <c r="B22" s="9"/>
      <c r="C22" s="9"/>
      <c r="D22" s="73">
        <v>746000</v>
      </c>
      <c r="E22" s="72"/>
      <c r="F22" s="190"/>
      <c r="G22" s="73">
        <v>746000</v>
      </c>
      <c r="H22" s="73"/>
      <c r="I22" s="73"/>
      <c r="J22" s="73">
        <v>15000</v>
      </c>
      <c r="K22" s="190"/>
      <c r="L22" s="190"/>
      <c r="M22" s="190">
        <v>93000</v>
      </c>
      <c r="N22" s="9" t="s">
        <v>279</v>
      </c>
      <c r="O22" s="163"/>
      <c r="P22" s="163"/>
      <c r="Q22" s="201">
        <v>520000</v>
      </c>
      <c r="R22" s="189"/>
      <c r="S22" s="189"/>
      <c r="T22" s="72">
        <v>628000</v>
      </c>
      <c r="U22" s="72"/>
      <c r="V22" s="72"/>
      <c r="W22" s="72"/>
      <c r="X22" s="189"/>
      <c r="Y22" s="190"/>
      <c r="Z22" s="190"/>
      <c r="AA22" s="12"/>
      <c r="AB22" s="9"/>
      <c r="AC22" s="9"/>
      <c r="AD22" s="9"/>
    </row>
    <row r="23" spans="1:30" ht="15">
      <c r="A23" s="9" t="s">
        <v>197</v>
      </c>
      <c r="B23" s="9"/>
      <c r="C23" s="9"/>
      <c r="D23" s="85">
        <f>G23+J23+M23</f>
        <v>253</v>
      </c>
      <c r="E23" s="72"/>
      <c r="F23" s="73"/>
      <c r="G23" s="73">
        <v>253</v>
      </c>
      <c r="H23" s="73"/>
      <c r="I23" s="73"/>
      <c r="J23" s="73"/>
      <c r="K23" s="190"/>
      <c r="L23" s="190"/>
      <c r="M23" s="190"/>
      <c r="N23" s="9" t="s">
        <v>5</v>
      </c>
      <c r="O23" s="163"/>
      <c r="P23" s="163"/>
      <c r="Q23" s="201"/>
      <c r="R23" s="189"/>
      <c r="S23" s="189"/>
      <c r="T23" s="72"/>
      <c r="U23" s="72"/>
      <c r="V23" s="72"/>
      <c r="W23" s="72"/>
      <c r="X23" s="189"/>
      <c r="Y23" s="190"/>
      <c r="Z23" s="190"/>
      <c r="AA23" s="12"/>
      <c r="AB23" s="9"/>
      <c r="AC23" s="9"/>
      <c r="AD23" s="9"/>
    </row>
    <row r="24" spans="1:30" ht="15">
      <c r="A24" s="9" t="s">
        <v>6</v>
      </c>
      <c r="B24" s="9"/>
      <c r="C24" s="9"/>
      <c r="D24" s="85">
        <f>G24+J24+M24</f>
        <v>7254</v>
      </c>
      <c r="E24" s="72"/>
      <c r="F24" s="73"/>
      <c r="G24" s="73">
        <v>1379</v>
      </c>
      <c r="H24" s="73"/>
      <c r="I24" s="73"/>
      <c r="J24" s="73">
        <v>3454</v>
      </c>
      <c r="K24" s="190"/>
      <c r="L24" s="190"/>
      <c r="M24" s="190">
        <v>2421</v>
      </c>
      <c r="N24" s="9" t="s">
        <v>7</v>
      </c>
      <c r="O24" s="163"/>
      <c r="P24" s="163"/>
      <c r="Q24" s="201">
        <f t="shared" si="2"/>
        <v>5376</v>
      </c>
      <c r="R24" s="189"/>
      <c r="S24" s="189"/>
      <c r="T24" s="72">
        <v>2546</v>
      </c>
      <c r="U24" s="72"/>
      <c r="V24" s="72"/>
      <c r="W24" s="72">
        <v>2830</v>
      </c>
      <c r="X24" s="189"/>
      <c r="Y24" s="190"/>
      <c r="Z24" s="190"/>
      <c r="AA24" s="12"/>
      <c r="AB24" s="9"/>
      <c r="AC24" s="9"/>
      <c r="AD24" s="9"/>
    </row>
    <row r="25" spans="1:30" ht="15">
      <c r="A25" s="9" t="s">
        <v>16</v>
      </c>
      <c r="B25" s="9"/>
      <c r="C25" s="9"/>
      <c r="D25" s="9"/>
      <c r="E25" s="72"/>
      <c r="F25" s="73"/>
      <c r="G25" s="73"/>
      <c r="H25" s="73"/>
      <c r="I25" s="73"/>
      <c r="J25" s="73"/>
      <c r="K25" s="190"/>
      <c r="L25" s="190"/>
      <c r="M25" s="190"/>
      <c r="N25" s="9" t="s">
        <v>8</v>
      </c>
      <c r="O25" s="163"/>
      <c r="P25" s="163"/>
      <c r="Q25" s="201">
        <f t="shared" si="2"/>
        <v>3611</v>
      </c>
      <c r="R25" s="189"/>
      <c r="S25" s="189"/>
      <c r="T25" s="72">
        <v>1352</v>
      </c>
      <c r="U25" s="72"/>
      <c r="V25" s="72"/>
      <c r="W25" s="72">
        <v>595</v>
      </c>
      <c r="X25" s="189"/>
      <c r="Y25" s="190"/>
      <c r="Z25" s="190">
        <v>1664</v>
      </c>
      <c r="AA25" s="12"/>
      <c r="AB25" s="9"/>
      <c r="AC25" s="9"/>
      <c r="AD25" s="9"/>
    </row>
    <row r="26" spans="1:30" ht="15">
      <c r="A26" s="9" t="s">
        <v>276</v>
      </c>
      <c r="B26" s="9"/>
      <c r="C26" s="9"/>
      <c r="D26" s="9"/>
      <c r="E26" s="72"/>
      <c r="F26" s="73"/>
      <c r="G26" s="73"/>
      <c r="H26" s="73"/>
      <c r="I26" s="73"/>
      <c r="J26" s="73"/>
      <c r="K26" s="190"/>
      <c r="L26" s="190"/>
      <c r="M26" s="190"/>
      <c r="N26" s="9"/>
      <c r="O26" s="163"/>
      <c r="P26" s="163"/>
      <c r="Q26" s="201"/>
      <c r="R26" s="189"/>
      <c r="S26" s="189"/>
      <c r="T26" s="72"/>
      <c r="U26" s="72"/>
      <c r="V26" s="72"/>
      <c r="W26" s="72"/>
      <c r="X26" s="189"/>
      <c r="Y26" s="190"/>
      <c r="Z26" s="190"/>
      <c r="AA26" s="12"/>
      <c r="AB26" s="9"/>
      <c r="AC26" s="9"/>
      <c r="AD26" s="9"/>
    </row>
    <row r="27" spans="1:30" ht="15">
      <c r="A27" s="9" t="s">
        <v>277</v>
      </c>
      <c r="B27" s="9"/>
      <c r="C27" s="9"/>
      <c r="D27" s="9"/>
      <c r="E27" s="72"/>
      <c r="F27" s="73"/>
      <c r="G27" s="73"/>
      <c r="H27" s="73"/>
      <c r="I27" s="73"/>
      <c r="J27" s="73"/>
      <c r="K27" s="190"/>
      <c r="L27" s="190"/>
      <c r="M27" s="190"/>
      <c r="N27" s="9"/>
      <c r="O27" s="163"/>
      <c r="P27" s="163"/>
      <c r="Q27" s="201"/>
      <c r="R27" s="72"/>
      <c r="S27" s="72"/>
      <c r="T27" s="72"/>
      <c r="U27" s="72"/>
      <c r="V27" s="72"/>
      <c r="W27" s="72"/>
      <c r="X27" s="189"/>
      <c r="Y27" s="190"/>
      <c r="Z27" s="190"/>
      <c r="AA27" s="12"/>
      <c r="AB27" s="9"/>
      <c r="AC27" s="9"/>
      <c r="AD27" s="9"/>
    </row>
    <row r="28" spans="1:30" ht="15">
      <c r="A28" s="9" t="s">
        <v>35</v>
      </c>
      <c r="B28" s="9"/>
      <c r="C28" s="9"/>
      <c r="D28" s="9"/>
      <c r="E28" s="72"/>
      <c r="F28" s="73"/>
      <c r="G28" s="73"/>
      <c r="H28" s="73"/>
      <c r="I28" s="73"/>
      <c r="J28" s="73"/>
      <c r="K28" s="190"/>
      <c r="L28" s="190"/>
      <c r="M28" s="190"/>
      <c r="N28" s="9"/>
      <c r="O28" s="163"/>
      <c r="P28" s="163"/>
      <c r="Q28" s="201"/>
      <c r="R28" s="72"/>
      <c r="S28" s="72"/>
      <c r="T28" s="72"/>
      <c r="U28" s="72"/>
      <c r="V28" s="72"/>
      <c r="W28" s="72"/>
      <c r="X28" s="189"/>
      <c r="Y28" s="190"/>
      <c r="Z28" s="190"/>
      <c r="AA28" s="12"/>
      <c r="AB28" s="9"/>
      <c r="AC28" s="9"/>
      <c r="AD28" s="9"/>
    </row>
    <row r="29" spans="1:30" ht="15">
      <c r="A29" s="9"/>
      <c r="B29" s="9"/>
      <c r="C29" s="9"/>
      <c r="D29" s="9"/>
      <c r="E29" s="72"/>
      <c r="F29" s="73"/>
      <c r="G29" s="73"/>
      <c r="H29" s="73"/>
      <c r="I29" s="73"/>
      <c r="J29" s="73"/>
      <c r="K29" s="190"/>
      <c r="L29" s="190"/>
      <c r="M29" s="190"/>
      <c r="N29" s="9"/>
      <c r="O29" s="163"/>
      <c r="P29" s="163"/>
      <c r="Q29" s="201"/>
      <c r="R29" s="72"/>
      <c r="S29" s="72"/>
      <c r="T29" s="72"/>
      <c r="U29" s="72"/>
      <c r="V29" s="72"/>
      <c r="W29" s="72"/>
      <c r="X29" s="189"/>
      <c r="Y29" s="190"/>
      <c r="Z29" s="190"/>
      <c r="AA29" s="12"/>
      <c r="AB29" s="9"/>
      <c r="AC29" s="9"/>
      <c r="AD29" s="9"/>
    </row>
    <row r="30" spans="1:30" ht="15">
      <c r="A30" s="16" t="s">
        <v>39</v>
      </c>
      <c r="B30" s="85">
        <f t="shared" ref="B30:D30" si="11">SUM(B16:B18,B21,B23:B25)</f>
        <v>40572</v>
      </c>
      <c r="C30" s="85">
        <f t="shared" si="11"/>
        <v>40572</v>
      </c>
      <c r="D30" s="85">
        <f t="shared" si="11"/>
        <v>1031368</v>
      </c>
      <c r="E30" s="85"/>
      <c r="F30" s="85"/>
      <c r="G30" s="85">
        <f>SUM(G16:G18,G21,G23:G25)</f>
        <v>924191</v>
      </c>
      <c r="H30" s="85"/>
      <c r="I30" s="85"/>
      <c r="J30" s="85">
        <f t="shared" ref="J30:M30" si="12">SUM(J16:J18,J21,J23:J25)</f>
        <v>103752</v>
      </c>
      <c r="K30" s="199"/>
      <c r="L30" s="199"/>
      <c r="M30" s="199">
        <f t="shared" si="12"/>
        <v>111425</v>
      </c>
      <c r="N30" s="16" t="s">
        <v>41</v>
      </c>
      <c r="O30" s="185"/>
      <c r="P30" s="185"/>
      <c r="Q30" s="85">
        <f>SUM(Q16:Q18,Q21,Q23:Q25)</f>
        <v>1031368</v>
      </c>
      <c r="R30" s="74"/>
      <c r="S30" s="74"/>
      <c r="T30" s="74">
        <f t="shared" ref="T30" si="13">SUM(T16:T17,T21,T24,T25)</f>
        <v>924191</v>
      </c>
      <c r="U30" s="74"/>
      <c r="V30" s="74"/>
      <c r="W30" s="74">
        <f>SUM(W16:W29)</f>
        <v>103752</v>
      </c>
      <c r="X30" s="191"/>
      <c r="Y30" s="190"/>
      <c r="Z30" s="199">
        <f>SUM(Z16:Z18,Z21,Z23:Z25)</f>
        <v>111425</v>
      </c>
      <c r="AA30" s="12"/>
      <c r="AB30" s="9"/>
      <c r="AC30" s="9"/>
      <c r="AD30" s="9"/>
    </row>
    <row r="31" spans="1:3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3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</sheetData>
  <mergeCells count="13">
    <mergeCell ref="A1:Z1"/>
    <mergeCell ref="A2:Z2"/>
    <mergeCell ref="A3:Z3"/>
    <mergeCell ref="A4:A5"/>
    <mergeCell ref="E4:G4"/>
    <mergeCell ref="H4:J4"/>
    <mergeCell ref="K4:M4"/>
    <mergeCell ref="N4:N5"/>
    <mergeCell ref="R4:T4"/>
    <mergeCell ref="U4:W4"/>
    <mergeCell ref="X4:Z4"/>
    <mergeCell ref="B4:D4"/>
    <mergeCell ref="O4:Q4"/>
  </mergeCells>
  <phoneticPr fontId="2" type="noConversion"/>
  <printOptions horizontalCentered="1"/>
  <pageMargins left="0.19685039370078741" right="0.19685039370078741" top="0.57999999999999996" bottom="0.39370078740157483" header="0.27559055118110237" footer="0.15748031496062992"/>
  <pageSetup paperSize="9" firstPageNumber="17" fitToHeight="10000" orientation="landscape" useFirstPageNumber="1" r:id="rId1"/>
  <headerFooter alignWithMargins="0">
    <oddFooter>&amp;C&amp;14‐ 37 ‐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O133"/>
  <sheetViews>
    <sheetView showGridLines="0" showZeros="0" view="pageLayout" topLeftCell="A13" zoomScaleNormal="100" zoomScaleSheetLayoutView="100" workbookViewId="0">
      <selection sqref="A1:M14"/>
    </sheetView>
  </sheetViews>
  <sheetFormatPr defaultColWidth="9.125" defaultRowHeight="14.25"/>
  <cols>
    <col min="1" max="1" width="22.5" style="6" customWidth="1"/>
    <col min="2" max="13" width="9.375" style="6" customWidth="1"/>
    <col min="14" max="16384" width="9.125" style="6"/>
  </cols>
  <sheetData>
    <row r="1" spans="1:15" ht="33.950000000000003" customHeight="1">
      <c r="A1" s="245" t="s">
        <v>704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5" ht="17.100000000000001" customHeight="1">
      <c r="A2" s="247" t="s">
        <v>414</v>
      </c>
      <c r="B2" s="247"/>
      <c r="C2" s="247"/>
      <c r="D2" s="247"/>
      <c r="E2" s="238"/>
      <c r="F2" s="238"/>
      <c r="G2" s="238"/>
      <c r="H2" s="238"/>
      <c r="I2" s="238"/>
      <c r="J2" s="238"/>
      <c r="K2" s="238"/>
      <c r="L2" s="238"/>
      <c r="M2" s="238"/>
    </row>
    <row r="3" spans="1:15" ht="17.100000000000001" customHeight="1">
      <c r="A3" s="238" t="s">
        <v>3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</row>
    <row r="4" spans="1:15" ht="25.15" customHeight="1">
      <c r="A4" s="243" t="s">
        <v>0</v>
      </c>
      <c r="B4" s="276" t="s">
        <v>723</v>
      </c>
      <c r="C4" s="277"/>
      <c r="D4" s="278"/>
      <c r="E4" s="279" t="s">
        <v>708</v>
      </c>
      <c r="F4" s="280"/>
      <c r="G4" s="281"/>
      <c r="H4" s="279" t="s">
        <v>709</v>
      </c>
      <c r="I4" s="280"/>
      <c r="J4" s="281"/>
      <c r="K4" s="279" t="s">
        <v>710</v>
      </c>
      <c r="L4" s="280"/>
      <c r="M4" s="281"/>
      <c r="N4" s="13"/>
      <c r="O4" s="13"/>
    </row>
    <row r="5" spans="1:15" ht="44.25" customHeight="1">
      <c r="A5" s="244"/>
      <c r="B5" s="126" t="s">
        <v>11</v>
      </c>
      <c r="C5" s="126" t="s">
        <v>36</v>
      </c>
      <c r="D5" s="126" t="s">
        <v>1</v>
      </c>
      <c r="E5" s="124" t="s">
        <v>11</v>
      </c>
      <c r="F5" s="124" t="s">
        <v>36</v>
      </c>
      <c r="G5" s="124" t="s">
        <v>1</v>
      </c>
      <c r="H5" s="124" t="s">
        <v>11</v>
      </c>
      <c r="I5" s="124" t="s">
        <v>36</v>
      </c>
      <c r="J5" s="124" t="s">
        <v>1</v>
      </c>
      <c r="K5" s="124" t="s">
        <v>11</v>
      </c>
      <c r="L5" s="124" t="s">
        <v>36</v>
      </c>
      <c r="M5" s="124" t="s">
        <v>1</v>
      </c>
      <c r="N5" s="13"/>
      <c r="O5" s="13"/>
    </row>
    <row r="6" spans="1:15" ht="25.15" customHeight="1">
      <c r="A6" s="21" t="s">
        <v>632</v>
      </c>
      <c r="B6" s="86">
        <f>SUM(B7:B18)</f>
        <v>0</v>
      </c>
      <c r="C6" s="86">
        <f t="shared" ref="C6" si="0">SUM(C7:C18)</f>
        <v>0</v>
      </c>
      <c r="D6" s="86">
        <f t="shared" ref="D6" si="1">SUM(D7:D18)</f>
        <v>0</v>
      </c>
      <c r="E6" s="86">
        <f>SUM(E7:E18)</f>
        <v>4000</v>
      </c>
      <c r="F6" s="86">
        <f t="shared" ref="F6:M6" si="2">SUM(F7:F18)</f>
        <v>0</v>
      </c>
      <c r="G6" s="86">
        <f t="shared" si="2"/>
        <v>4000</v>
      </c>
      <c r="H6" s="86">
        <f t="shared" si="2"/>
        <v>30000</v>
      </c>
      <c r="I6" s="86">
        <f t="shared" si="2"/>
        <v>0</v>
      </c>
      <c r="J6" s="86">
        <f t="shared" si="2"/>
        <v>30000</v>
      </c>
      <c r="K6" s="86">
        <f t="shared" si="2"/>
        <v>6572</v>
      </c>
      <c r="L6" s="86">
        <f t="shared" si="2"/>
        <v>0</v>
      </c>
      <c r="M6" s="86">
        <f t="shared" si="2"/>
        <v>6572</v>
      </c>
      <c r="N6" s="13"/>
      <c r="O6" s="13"/>
    </row>
    <row r="7" spans="1:15" ht="25.5" customHeight="1">
      <c r="A7" s="127" t="s">
        <v>23</v>
      </c>
      <c r="B7" s="127"/>
      <c r="C7" s="127"/>
      <c r="D7" s="127"/>
      <c r="E7" s="86"/>
      <c r="F7" s="86"/>
      <c r="G7" s="86"/>
      <c r="H7" s="86"/>
      <c r="I7" s="86"/>
      <c r="J7" s="86"/>
      <c r="K7" s="86"/>
      <c r="L7" s="86"/>
      <c r="M7" s="86"/>
      <c r="N7" s="13"/>
      <c r="O7" s="13"/>
    </row>
    <row r="8" spans="1:15" ht="25.5" customHeight="1">
      <c r="A8" s="127" t="s">
        <v>487</v>
      </c>
      <c r="B8" s="127"/>
      <c r="C8" s="127"/>
      <c r="D8" s="127"/>
      <c r="E8" s="86"/>
      <c r="F8" s="86"/>
      <c r="G8" s="86"/>
      <c r="H8" s="86"/>
      <c r="I8" s="86"/>
      <c r="J8" s="86"/>
      <c r="K8" s="86"/>
      <c r="L8" s="86"/>
      <c r="M8" s="86"/>
      <c r="N8" s="13"/>
      <c r="O8" s="13"/>
    </row>
    <row r="9" spans="1:15" ht="25.5" customHeight="1">
      <c r="A9" s="127" t="s">
        <v>24</v>
      </c>
      <c r="B9" s="127"/>
      <c r="C9" s="127"/>
      <c r="D9" s="127"/>
      <c r="E9" s="86"/>
      <c r="F9" s="86"/>
      <c r="G9" s="86"/>
      <c r="H9" s="86"/>
      <c r="I9" s="86"/>
      <c r="J9" s="86"/>
      <c r="K9" s="203">
        <v>1000</v>
      </c>
      <c r="L9" s="86"/>
      <c r="M9" s="203">
        <v>1000</v>
      </c>
      <c r="N9" s="13"/>
      <c r="O9" s="13"/>
    </row>
    <row r="10" spans="1:15" ht="25.5" customHeight="1">
      <c r="A10" s="127" t="s">
        <v>42</v>
      </c>
      <c r="B10" s="127"/>
      <c r="C10" s="127"/>
      <c r="D10" s="127"/>
      <c r="E10" s="86"/>
      <c r="F10" s="86"/>
      <c r="G10" s="86"/>
      <c r="H10" s="86">
        <v>30000</v>
      </c>
      <c r="I10" s="86"/>
      <c r="J10" s="86">
        <f>SUM(H10:I10)</f>
        <v>30000</v>
      </c>
      <c r="K10" s="203">
        <v>5572</v>
      </c>
      <c r="L10" s="86"/>
      <c r="M10" s="203">
        <v>5572</v>
      </c>
      <c r="N10" s="13"/>
      <c r="O10" s="13"/>
    </row>
    <row r="11" spans="1:15" ht="25.5" customHeight="1">
      <c r="A11" s="127" t="s">
        <v>488</v>
      </c>
      <c r="B11" s="127"/>
      <c r="C11" s="127"/>
      <c r="D11" s="127"/>
      <c r="E11" s="86"/>
      <c r="F11" s="86"/>
      <c r="G11" s="86"/>
      <c r="H11" s="86"/>
      <c r="I11" s="86"/>
      <c r="J11" s="86"/>
      <c r="K11" s="86"/>
      <c r="L11" s="86"/>
      <c r="M11" s="86"/>
      <c r="N11" s="13"/>
      <c r="O11" s="13"/>
    </row>
    <row r="12" spans="1:15" ht="25.5" customHeight="1">
      <c r="A12" s="127" t="s">
        <v>25</v>
      </c>
      <c r="B12" s="127"/>
      <c r="C12" s="127"/>
      <c r="D12" s="127"/>
      <c r="E12" s="86">
        <v>3700</v>
      </c>
      <c r="F12" s="86"/>
      <c r="G12" s="86">
        <v>3700</v>
      </c>
      <c r="H12" s="86"/>
      <c r="I12" s="86"/>
      <c r="J12" s="86"/>
      <c r="K12" s="86"/>
      <c r="L12" s="86"/>
      <c r="M12" s="86"/>
      <c r="N12" s="13"/>
      <c r="O12" s="13"/>
    </row>
    <row r="13" spans="1:15" ht="25.5" customHeight="1">
      <c r="A13" s="127" t="s">
        <v>37</v>
      </c>
      <c r="B13" s="127"/>
      <c r="C13" s="127"/>
      <c r="D13" s="127"/>
      <c r="E13" s="86"/>
      <c r="F13" s="86"/>
      <c r="G13" s="86"/>
      <c r="H13" s="86"/>
      <c r="I13" s="86"/>
      <c r="J13" s="86"/>
      <c r="K13" s="86"/>
      <c r="L13" s="86"/>
      <c r="M13" s="86"/>
      <c r="N13" s="13"/>
      <c r="O13" s="13"/>
    </row>
    <row r="14" spans="1:15" ht="25.5" customHeight="1">
      <c r="A14" s="127" t="s">
        <v>489</v>
      </c>
      <c r="B14" s="127"/>
      <c r="C14" s="127"/>
      <c r="D14" s="127"/>
      <c r="E14" s="86"/>
      <c r="F14" s="86"/>
      <c r="G14" s="86"/>
      <c r="H14" s="86"/>
      <c r="I14" s="86"/>
      <c r="J14" s="86"/>
      <c r="K14" s="86"/>
      <c r="L14" s="86"/>
      <c r="M14" s="86"/>
      <c r="N14" s="13"/>
      <c r="O14" s="13"/>
    </row>
    <row r="15" spans="1:15" ht="25.5" customHeight="1">
      <c r="A15" s="127" t="s">
        <v>38</v>
      </c>
      <c r="B15" s="127"/>
      <c r="C15" s="127"/>
      <c r="D15" s="127"/>
      <c r="E15" s="86"/>
      <c r="F15" s="86"/>
      <c r="G15" s="86"/>
      <c r="H15" s="86"/>
      <c r="I15" s="86"/>
      <c r="J15" s="86"/>
      <c r="K15" s="86"/>
      <c r="L15" s="86"/>
      <c r="M15" s="86"/>
      <c r="N15" s="13"/>
      <c r="O15" s="13"/>
    </row>
    <row r="16" spans="1:15" ht="25.5" customHeight="1">
      <c r="A16" s="127" t="s">
        <v>283</v>
      </c>
      <c r="B16" s="127"/>
      <c r="C16" s="127"/>
      <c r="D16" s="127"/>
      <c r="E16" s="86"/>
      <c r="F16" s="86"/>
      <c r="G16" s="86"/>
      <c r="H16" s="86"/>
      <c r="I16" s="86"/>
      <c r="J16" s="86"/>
      <c r="K16" s="86"/>
      <c r="L16" s="86"/>
      <c r="M16" s="86"/>
      <c r="N16" s="13"/>
      <c r="O16" s="13"/>
    </row>
    <row r="17" spans="1:15" ht="25.5" customHeight="1">
      <c r="A17" s="127" t="s">
        <v>284</v>
      </c>
      <c r="B17" s="127"/>
      <c r="C17" s="127"/>
      <c r="D17" s="127"/>
      <c r="E17" s="86">
        <v>300</v>
      </c>
      <c r="F17" s="86"/>
      <c r="G17" s="86">
        <v>300</v>
      </c>
      <c r="H17" s="86"/>
      <c r="I17" s="86"/>
      <c r="J17" s="86"/>
      <c r="K17" s="86"/>
      <c r="L17" s="86"/>
      <c r="M17" s="86"/>
      <c r="N17" s="13"/>
      <c r="O17" s="13"/>
    </row>
    <row r="18" spans="1:15" ht="25.5" customHeight="1">
      <c r="A18" s="127" t="s">
        <v>26</v>
      </c>
      <c r="B18" s="127"/>
      <c r="C18" s="127"/>
      <c r="D18" s="127"/>
      <c r="E18" s="86"/>
      <c r="F18" s="86"/>
      <c r="G18" s="86"/>
      <c r="H18" s="86"/>
      <c r="I18" s="86"/>
      <c r="J18" s="86"/>
      <c r="K18" s="86"/>
      <c r="L18" s="86"/>
      <c r="M18" s="86"/>
      <c r="N18" s="13"/>
      <c r="O18" s="13"/>
    </row>
    <row r="19" spans="1:15" ht="24.4" customHeight="1">
      <c r="A19" s="9" t="s">
        <v>630</v>
      </c>
      <c r="B19" s="9"/>
      <c r="C19" s="9"/>
      <c r="D19" s="9"/>
      <c r="E19" s="86"/>
      <c r="F19" s="86"/>
      <c r="G19" s="86"/>
      <c r="H19" s="86"/>
      <c r="I19" s="86"/>
      <c r="J19" s="86"/>
      <c r="K19" s="86"/>
      <c r="L19" s="86"/>
      <c r="M19" s="86"/>
      <c r="N19" s="13"/>
      <c r="O19" s="13"/>
    </row>
    <row r="20" spans="1:15" ht="24.4" customHeight="1">
      <c r="A20" s="9"/>
      <c r="B20" s="9"/>
      <c r="C20" s="9"/>
      <c r="D20" s="9"/>
      <c r="E20" s="86"/>
      <c r="F20" s="86"/>
      <c r="G20" s="86"/>
      <c r="H20" s="86"/>
      <c r="I20" s="86"/>
      <c r="J20" s="86"/>
      <c r="K20" s="86"/>
      <c r="L20" s="86"/>
      <c r="M20" s="86"/>
      <c r="N20" s="13"/>
      <c r="O20" s="13"/>
    </row>
    <row r="21" spans="1:15" ht="24.4" customHeight="1">
      <c r="A21" s="22" t="s">
        <v>631</v>
      </c>
      <c r="B21" s="86">
        <f t="shared" ref="B21:D21" si="3">SUM(B6,B19)</f>
        <v>0</v>
      </c>
      <c r="C21" s="86">
        <f t="shared" si="3"/>
        <v>0</v>
      </c>
      <c r="D21" s="86">
        <f t="shared" si="3"/>
        <v>0</v>
      </c>
      <c r="E21" s="86">
        <f>SUM(E6,E19)</f>
        <v>4000</v>
      </c>
      <c r="F21" s="86">
        <f t="shared" ref="F21:M21" si="4">SUM(F6,F19)</f>
        <v>0</v>
      </c>
      <c r="G21" s="86">
        <f t="shared" si="4"/>
        <v>4000</v>
      </c>
      <c r="H21" s="86">
        <f>H19+H6</f>
        <v>30000</v>
      </c>
      <c r="I21" s="86">
        <f>I19+I6</f>
        <v>0</v>
      </c>
      <c r="J21" s="86">
        <f>J19+J6</f>
        <v>30000</v>
      </c>
      <c r="K21" s="86">
        <f t="shared" si="4"/>
        <v>6572</v>
      </c>
      <c r="L21" s="86">
        <f t="shared" si="4"/>
        <v>0</v>
      </c>
      <c r="M21" s="86">
        <f t="shared" si="4"/>
        <v>6572</v>
      </c>
      <c r="N21" s="13"/>
      <c r="O21" s="13"/>
    </row>
    <row r="22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1:1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1:1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1:1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1:1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1:1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1:1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1:1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1:1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1:1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</sheetData>
  <mergeCells count="8">
    <mergeCell ref="A1:M1"/>
    <mergeCell ref="A2:M2"/>
    <mergeCell ref="A3:M3"/>
    <mergeCell ref="A4:A5"/>
    <mergeCell ref="K4:M4"/>
    <mergeCell ref="E4:G4"/>
    <mergeCell ref="H4:J4"/>
    <mergeCell ref="B4:D4"/>
  </mergeCells>
  <phoneticPr fontId="2" type="noConversion"/>
  <printOptions horizontalCentered="1"/>
  <pageMargins left="0.19685039370078741" right="0.19685039370078741" top="0.62992125984251968" bottom="0.43307086614173229" header="0.27559055118110237" footer="0.15748031496062992"/>
  <pageSetup paperSize="9" scale="79" firstPageNumber="18" orientation="landscape" useFirstPageNumber="1" r:id="rId1"/>
  <headerFooter alignWithMargins="0">
    <oddFooter>&amp;C&amp;14‐ 38 ‐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M40"/>
  <sheetViews>
    <sheetView showGridLines="0" showZeros="0" view="pageLayout" zoomScaleNormal="100" zoomScaleSheetLayoutView="100" workbookViewId="0">
      <selection activeCell="F38" sqref="F38"/>
    </sheetView>
  </sheetViews>
  <sheetFormatPr defaultRowHeight="14.25"/>
  <cols>
    <col min="1" max="1" width="45.75" style="13" customWidth="1"/>
    <col min="2" max="2" width="7.75" style="13" bestFit="1" customWidth="1"/>
    <col min="3" max="3" width="8.25" style="13" bestFit="1" customWidth="1"/>
    <col min="4" max="4" width="8.125" style="13" bestFit="1" customWidth="1"/>
    <col min="5" max="5" width="7.75" style="13" bestFit="1" customWidth="1"/>
    <col min="6" max="6" width="7.625" style="13" customWidth="1"/>
    <col min="7" max="7" width="8.25" style="13" bestFit="1" customWidth="1"/>
    <col min="8" max="8" width="8.125" style="13" bestFit="1" customWidth="1"/>
    <col min="9" max="9" width="8" style="13" customWidth="1"/>
    <col min="10" max="10" width="5.875" style="13" customWidth="1"/>
    <col min="11" max="12" width="8.625" style="13" customWidth="1"/>
    <col min="13" max="16384" width="9" style="13"/>
  </cols>
  <sheetData>
    <row r="1" spans="1:12" ht="33.75" customHeight="1">
      <c r="A1" s="245" t="s">
        <v>705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</row>
    <row r="2" spans="1:12" ht="17.100000000000001" customHeight="1">
      <c r="A2" s="238" t="s">
        <v>891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</row>
    <row r="3" spans="1:12" ht="17.100000000000001" customHeight="1">
      <c r="A3" s="238" t="s">
        <v>3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>
      <c r="A4" s="239" t="s">
        <v>0</v>
      </c>
      <c r="B4" s="282" t="s">
        <v>508</v>
      </c>
      <c r="C4" s="239" t="s">
        <v>179</v>
      </c>
      <c r="D4" s="239"/>
      <c r="E4" s="239"/>
      <c r="F4" s="239"/>
      <c r="G4" s="239"/>
      <c r="H4" s="239"/>
      <c r="I4" s="239"/>
      <c r="J4" s="239"/>
      <c r="K4" s="239" t="s">
        <v>1</v>
      </c>
      <c r="L4" s="239" t="s">
        <v>14</v>
      </c>
    </row>
    <row r="5" spans="1:12" ht="24">
      <c r="A5" s="239"/>
      <c r="B5" s="239"/>
      <c r="C5" s="16" t="s">
        <v>13</v>
      </c>
      <c r="D5" s="16" t="s">
        <v>15</v>
      </c>
      <c r="E5" s="17" t="s">
        <v>490</v>
      </c>
      <c r="F5" s="71" t="s">
        <v>16</v>
      </c>
      <c r="G5" s="17" t="s">
        <v>73</v>
      </c>
      <c r="H5" s="17" t="s">
        <v>491</v>
      </c>
      <c r="I5" s="17" t="s">
        <v>17</v>
      </c>
      <c r="J5" s="17" t="s">
        <v>79</v>
      </c>
      <c r="K5" s="239"/>
      <c r="L5" s="239"/>
    </row>
    <row r="6" spans="1:12" ht="15">
      <c r="A6" s="172" t="s">
        <v>241</v>
      </c>
      <c r="B6" s="162"/>
      <c r="C6" s="162"/>
      <c r="D6" s="162"/>
      <c r="E6" s="173"/>
      <c r="F6" s="173"/>
      <c r="G6" s="173"/>
      <c r="H6" s="173"/>
      <c r="I6" s="173"/>
      <c r="J6" s="173"/>
      <c r="K6" s="162">
        <f>B6+C6</f>
        <v>0</v>
      </c>
      <c r="L6" s="162"/>
    </row>
    <row r="7" spans="1:12" ht="15">
      <c r="A7" s="172" t="s">
        <v>857</v>
      </c>
      <c r="B7" s="162"/>
      <c r="C7" s="162"/>
      <c r="D7" s="162"/>
      <c r="E7" s="173"/>
      <c r="F7" s="173"/>
      <c r="G7" s="173"/>
      <c r="H7" s="173"/>
      <c r="I7" s="173"/>
      <c r="J7" s="173"/>
      <c r="K7" s="162">
        <f t="shared" ref="K7:K40" si="0">B7+C7</f>
        <v>0</v>
      </c>
      <c r="L7" s="162"/>
    </row>
    <row r="8" spans="1:12" ht="15">
      <c r="A8" s="9" t="s">
        <v>546</v>
      </c>
      <c r="B8" s="84">
        <f>SUM(B9:B10)</f>
        <v>0</v>
      </c>
      <c r="C8" s="84">
        <f>SUM(D8:J8)</f>
        <v>0</v>
      </c>
      <c r="D8" s="84">
        <f>SUM(D9:D10)</f>
        <v>40</v>
      </c>
      <c r="E8" s="84">
        <f t="shared" ref="E8:L8" si="1">SUM(E9:E10)</f>
        <v>0</v>
      </c>
      <c r="F8" s="84">
        <f t="shared" si="1"/>
        <v>0</v>
      </c>
      <c r="G8" s="84">
        <f t="shared" si="1"/>
        <v>0</v>
      </c>
      <c r="H8" s="84">
        <f t="shared" si="1"/>
        <v>0</v>
      </c>
      <c r="I8" s="84">
        <f t="shared" si="1"/>
        <v>-40</v>
      </c>
      <c r="J8" s="84">
        <f t="shared" si="1"/>
        <v>0</v>
      </c>
      <c r="K8" s="162">
        <f t="shared" si="0"/>
        <v>0</v>
      </c>
      <c r="L8" s="84">
        <f t="shared" si="1"/>
        <v>0</v>
      </c>
    </row>
    <row r="9" spans="1:12" ht="15">
      <c r="A9" s="9" t="s">
        <v>654</v>
      </c>
      <c r="B9" s="84"/>
      <c r="C9" s="84">
        <f t="shared" ref="C9:C40" si="2">SUM(D9:J9)</f>
        <v>0</v>
      </c>
      <c r="D9" s="84"/>
      <c r="E9" s="84"/>
      <c r="F9" s="84"/>
      <c r="G9" s="84"/>
      <c r="H9" s="84"/>
      <c r="I9" s="84"/>
      <c r="J9" s="84"/>
      <c r="K9" s="162">
        <f t="shared" si="0"/>
        <v>0</v>
      </c>
      <c r="L9" s="84"/>
    </row>
    <row r="10" spans="1:12" ht="15">
      <c r="A10" s="9" t="s">
        <v>43</v>
      </c>
      <c r="B10" s="84"/>
      <c r="C10" s="84">
        <f t="shared" si="2"/>
        <v>0</v>
      </c>
      <c r="D10" s="84">
        <v>40</v>
      </c>
      <c r="E10" s="84"/>
      <c r="F10" s="84"/>
      <c r="G10" s="84"/>
      <c r="H10" s="84"/>
      <c r="I10" s="84">
        <v>-40</v>
      </c>
      <c r="J10" s="84"/>
      <c r="K10" s="162">
        <f t="shared" si="0"/>
        <v>0</v>
      </c>
      <c r="L10" s="84"/>
    </row>
    <row r="11" spans="1:12" ht="15">
      <c r="A11" s="9" t="s">
        <v>242</v>
      </c>
      <c r="B11" s="84">
        <f>B12</f>
        <v>0</v>
      </c>
      <c r="C11" s="84">
        <f t="shared" si="2"/>
        <v>0</v>
      </c>
      <c r="D11" s="84">
        <f>D12</f>
        <v>1304</v>
      </c>
      <c r="E11" s="84">
        <f t="shared" ref="E11:L11" si="3">E12</f>
        <v>0</v>
      </c>
      <c r="F11" s="84">
        <f t="shared" si="3"/>
        <v>0</v>
      </c>
      <c r="G11" s="84">
        <f t="shared" si="3"/>
        <v>0</v>
      </c>
      <c r="H11" s="84">
        <f t="shared" si="3"/>
        <v>0</v>
      </c>
      <c r="I11" s="84">
        <f t="shared" si="3"/>
        <v>-1304</v>
      </c>
      <c r="J11" s="84">
        <f t="shared" si="3"/>
        <v>0</v>
      </c>
      <c r="K11" s="162">
        <f t="shared" si="0"/>
        <v>0</v>
      </c>
      <c r="L11" s="84">
        <f t="shared" si="3"/>
        <v>0</v>
      </c>
    </row>
    <row r="12" spans="1:12" ht="15">
      <c r="A12" s="9" t="s">
        <v>40</v>
      </c>
      <c r="B12" s="84"/>
      <c r="C12" s="84">
        <f t="shared" si="2"/>
        <v>0</v>
      </c>
      <c r="D12" s="84">
        <v>1304</v>
      </c>
      <c r="E12" s="84"/>
      <c r="F12" s="84"/>
      <c r="G12" s="84"/>
      <c r="H12" s="84"/>
      <c r="I12" s="84">
        <v>-1304</v>
      </c>
      <c r="J12" s="84"/>
      <c r="K12" s="162">
        <f t="shared" si="0"/>
        <v>0</v>
      </c>
      <c r="L12" s="84"/>
    </row>
    <row r="13" spans="1:12" ht="15">
      <c r="A13" s="9" t="s">
        <v>243</v>
      </c>
      <c r="B13" s="84"/>
      <c r="C13" s="84">
        <f t="shared" si="2"/>
        <v>0</v>
      </c>
      <c r="D13" s="84">
        <f>D14</f>
        <v>0</v>
      </c>
      <c r="E13" s="84">
        <f t="shared" ref="E13:L13" si="4">E14</f>
        <v>0</v>
      </c>
      <c r="F13" s="84">
        <f t="shared" si="4"/>
        <v>0</v>
      </c>
      <c r="G13" s="84">
        <f t="shared" si="4"/>
        <v>0</v>
      </c>
      <c r="H13" s="84">
        <f t="shared" si="4"/>
        <v>0</v>
      </c>
      <c r="I13" s="84">
        <f t="shared" si="4"/>
        <v>0</v>
      </c>
      <c r="J13" s="84">
        <f t="shared" si="4"/>
        <v>0</v>
      </c>
      <c r="K13" s="162">
        <f t="shared" si="0"/>
        <v>0</v>
      </c>
      <c r="L13" s="84">
        <f t="shared" si="4"/>
        <v>0</v>
      </c>
    </row>
    <row r="14" spans="1:12" ht="15">
      <c r="A14" s="9" t="s">
        <v>507</v>
      </c>
      <c r="B14" s="84"/>
      <c r="C14" s="84">
        <f t="shared" si="2"/>
        <v>0</v>
      </c>
      <c r="D14" s="84"/>
      <c r="E14" s="84"/>
      <c r="F14" s="84"/>
      <c r="G14" s="84"/>
      <c r="H14" s="84"/>
      <c r="I14" s="84"/>
      <c r="J14" s="84"/>
      <c r="K14" s="162">
        <f t="shared" si="0"/>
        <v>0</v>
      </c>
      <c r="L14" s="84"/>
    </row>
    <row r="15" spans="1:12" ht="15">
      <c r="A15" s="9" t="s">
        <v>244</v>
      </c>
      <c r="B15" s="84"/>
      <c r="C15" s="84">
        <f t="shared" si="2"/>
        <v>0</v>
      </c>
      <c r="D15" s="84">
        <f>SUM(D16:D25)</f>
        <v>0</v>
      </c>
      <c r="E15" s="84">
        <f t="shared" ref="E15:J15" si="5">SUM(E16:E25)</f>
        <v>0</v>
      </c>
      <c r="F15" s="84">
        <f t="shared" si="5"/>
        <v>0</v>
      </c>
      <c r="G15" s="84">
        <f t="shared" si="5"/>
        <v>0</v>
      </c>
      <c r="H15" s="84">
        <f t="shared" si="5"/>
        <v>0</v>
      </c>
      <c r="I15" s="84">
        <f t="shared" si="5"/>
        <v>0</v>
      </c>
      <c r="J15" s="84">
        <f t="shared" si="5"/>
        <v>0</v>
      </c>
      <c r="K15" s="162">
        <f t="shared" si="0"/>
        <v>0</v>
      </c>
      <c r="L15" s="84">
        <f t="shared" ref="L15" si="6">SUM(L16:L19)</f>
        <v>0</v>
      </c>
    </row>
    <row r="16" spans="1:12" ht="15">
      <c r="A16" s="172" t="s">
        <v>858</v>
      </c>
      <c r="B16" s="84"/>
      <c r="C16" s="84">
        <f t="shared" si="2"/>
        <v>0</v>
      </c>
      <c r="D16" s="84"/>
      <c r="E16" s="84"/>
      <c r="F16" s="84"/>
      <c r="G16" s="84"/>
      <c r="H16" s="84"/>
      <c r="I16" s="84"/>
      <c r="J16" s="84"/>
      <c r="K16" s="162">
        <f t="shared" si="0"/>
        <v>0</v>
      </c>
      <c r="L16" s="84"/>
    </row>
    <row r="17" spans="1:12" ht="15">
      <c r="A17" s="172" t="s">
        <v>859</v>
      </c>
      <c r="B17" s="84"/>
      <c r="C17" s="84">
        <f t="shared" si="2"/>
        <v>0</v>
      </c>
      <c r="D17" s="84"/>
      <c r="E17" s="84"/>
      <c r="F17" s="84"/>
      <c r="G17" s="84"/>
      <c r="H17" s="84"/>
      <c r="I17" s="84"/>
      <c r="J17" s="84"/>
      <c r="K17" s="162">
        <f t="shared" si="0"/>
        <v>0</v>
      </c>
      <c r="L17" s="84"/>
    </row>
    <row r="18" spans="1:12" ht="15">
      <c r="A18" s="172" t="s">
        <v>655</v>
      </c>
      <c r="B18" s="84"/>
      <c r="C18" s="84">
        <f t="shared" si="2"/>
        <v>0</v>
      </c>
      <c r="D18" s="84"/>
      <c r="E18" s="84"/>
      <c r="F18" s="84"/>
      <c r="G18" s="84"/>
      <c r="H18" s="84"/>
      <c r="I18" s="84"/>
      <c r="J18" s="84"/>
      <c r="K18" s="162">
        <f t="shared" si="0"/>
        <v>0</v>
      </c>
      <c r="L18" s="84"/>
    </row>
    <row r="19" spans="1:12" ht="15">
      <c r="A19" s="172" t="s">
        <v>853</v>
      </c>
      <c r="B19" s="84"/>
      <c r="C19" s="84">
        <f t="shared" si="2"/>
        <v>0</v>
      </c>
      <c r="D19" s="84"/>
      <c r="E19" s="84"/>
      <c r="F19" s="84"/>
      <c r="G19" s="84"/>
      <c r="H19" s="84"/>
      <c r="I19" s="84"/>
      <c r="J19" s="84"/>
      <c r="K19" s="162">
        <f t="shared" si="0"/>
        <v>0</v>
      </c>
      <c r="L19" s="84"/>
    </row>
    <row r="20" spans="1:12" ht="15">
      <c r="A20" s="172" t="s">
        <v>860</v>
      </c>
      <c r="B20" s="84"/>
      <c r="C20" s="84"/>
      <c r="D20" s="84"/>
      <c r="E20" s="84"/>
      <c r="F20" s="84"/>
      <c r="G20" s="84"/>
      <c r="H20" s="84"/>
      <c r="I20" s="84"/>
      <c r="J20" s="84"/>
      <c r="K20" s="162">
        <f t="shared" si="0"/>
        <v>0</v>
      </c>
      <c r="L20" s="84"/>
    </row>
    <row r="21" spans="1:12" ht="15">
      <c r="A21" s="171" t="s">
        <v>656</v>
      </c>
      <c r="B21" s="84"/>
      <c r="C21" s="84"/>
      <c r="D21" s="84"/>
      <c r="E21" s="84"/>
      <c r="F21" s="84"/>
      <c r="G21" s="84"/>
      <c r="H21" s="84"/>
      <c r="I21" s="84"/>
      <c r="J21" s="84"/>
      <c r="K21" s="162">
        <f t="shared" si="0"/>
        <v>0</v>
      </c>
      <c r="L21" s="84"/>
    </row>
    <row r="22" spans="1:12" ht="15">
      <c r="A22" s="171" t="s">
        <v>657</v>
      </c>
      <c r="B22" s="84"/>
      <c r="C22" s="84"/>
      <c r="D22" s="84"/>
      <c r="E22" s="84"/>
      <c r="F22" s="84"/>
      <c r="G22" s="84"/>
      <c r="H22" s="84"/>
      <c r="I22" s="84"/>
      <c r="J22" s="84"/>
      <c r="K22" s="162">
        <f t="shared" si="0"/>
        <v>0</v>
      </c>
      <c r="L22" s="84"/>
    </row>
    <row r="23" spans="1:12" ht="15">
      <c r="A23" s="171" t="s">
        <v>861</v>
      </c>
      <c r="B23" s="84"/>
      <c r="C23" s="84"/>
      <c r="D23" s="84"/>
      <c r="E23" s="84"/>
      <c r="F23" s="84"/>
      <c r="G23" s="84"/>
      <c r="H23" s="84"/>
      <c r="I23" s="84"/>
      <c r="J23" s="84"/>
      <c r="K23" s="162">
        <f t="shared" si="0"/>
        <v>0</v>
      </c>
      <c r="L23" s="84"/>
    </row>
    <row r="24" spans="1:12" ht="15">
      <c r="A24" s="171" t="s">
        <v>862</v>
      </c>
      <c r="B24" s="84"/>
      <c r="C24" s="84"/>
      <c r="D24" s="84"/>
      <c r="E24" s="84"/>
      <c r="F24" s="84"/>
      <c r="G24" s="84"/>
      <c r="H24" s="84"/>
      <c r="I24" s="84"/>
      <c r="J24" s="84"/>
      <c r="K24" s="162">
        <f t="shared" si="0"/>
        <v>0</v>
      </c>
      <c r="L24" s="84"/>
    </row>
    <row r="25" spans="1:12" ht="15">
      <c r="A25" s="171" t="s">
        <v>863</v>
      </c>
      <c r="B25" s="84"/>
      <c r="C25" s="84"/>
      <c r="D25" s="84"/>
      <c r="E25" s="84"/>
      <c r="F25" s="84"/>
      <c r="G25" s="84"/>
      <c r="H25" s="84"/>
      <c r="I25" s="84"/>
      <c r="J25" s="84"/>
      <c r="K25" s="162">
        <f t="shared" si="0"/>
        <v>0</v>
      </c>
      <c r="L25" s="84"/>
    </row>
    <row r="26" spans="1:12" ht="15">
      <c r="A26" s="9" t="s">
        <v>248</v>
      </c>
      <c r="B26" s="84"/>
      <c r="C26" s="84">
        <f t="shared" si="2"/>
        <v>110000</v>
      </c>
      <c r="D26" s="84">
        <f>SUM(D27:D30)</f>
        <v>149</v>
      </c>
      <c r="E26" s="84">
        <f t="shared" ref="E26:L26" si="7">SUM(E27:E30)</f>
        <v>0</v>
      </c>
      <c r="F26" s="84">
        <f t="shared" si="7"/>
        <v>0</v>
      </c>
      <c r="G26" s="84">
        <f t="shared" si="7"/>
        <v>110000</v>
      </c>
      <c r="H26" s="84">
        <f t="shared" si="7"/>
        <v>0</v>
      </c>
      <c r="I26" s="84">
        <v>-149</v>
      </c>
      <c r="J26" s="84">
        <f t="shared" si="7"/>
        <v>0</v>
      </c>
      <c r="K26" s="162">
        <f t="shared" si="0"/>
        <v>110000</v>
      </c>
      <c r="L26" s="84">
        <f t="shared" si="7"/>
        <v>110000</v>
      </c>
    </row>
    <row r="27" spans="1:12" ht="15">
      <c r="A27" s="9" t="s">
        <v>658</v>
      </c>
      <c r="B27" s="84"/>
      <c r="C27" s="84">
        <f t="shared" si="2"/>
        <v>0</v>
      </c>
      <c r="D27" s="84"/>
      <c r="E27" s="84"/>
      <c r="F27" s="84"/>
      <c r="G27" s="84"/>
      <c r="H27" s="84"/>
      <c r="I27" s="84"/>
      <c r="J27" s="84"/>
      <c r="K27" s="162">
        <f t="shared" si="0"/>
        <v>0</v>
      </c>
      <c r="L27" s="84"/>
    </row>
    <row r="28" spans="1:12" ht="15">
      <c r="A28" s="9" t="s">
        <v>659</v>
      </c>
      <c r="B28" s="84"/>
      <c r="C28" s="84">
        <f t="shared" si="2"/>
        <v>0</v>
      </c>
      <c r="D28" s="84"/>
      <c r="E28" s="84"/>
      <c r="F28" s="84"/>
      <c r="G28" s="84"/>
      <c r="H28" s="84"/>
      <c r="I28" s="84"/>
      <c r="J28" s="84"/>
      <c r="K28" s="162">
        <f t="shared" si="0"/>
        <v>0</v>
      </c>
      <c r="L28" s="84"/>
    </row>
    <row r="29" spans="1:12" ht="15">
      <c r="A29" s="9" t="s">
        <v>180</v>
      </c>
      <c r="B29" s="84"/>
      <c r="C29" s="84">
        <f t="shared" si="2"/>
        <v>0</v>
      </c>
      <c r="D29" s="84">
        <v>149</v>
      </c>
      <c r="E29" s="84"/>
      <c r="F29" s="84"/>
      <c r="G29" s="84"/>
      <c r="H29" s="84"/>
      <c r="I29" s="84">
        <v>-149</v>
      </c>
      <c r="J29" s="84"/>
      <c r="K29" s="162">
        <f t="shared" si="0"/>
        <v>0</v>
      </c>
      <c r="L29" s="84"/>
    </row>
    <row r="30" spans="1:12" ht="15">
      <c r="A30" s="9" t="s">
        <v>660</v>
      </c>
      <c r="B30" s="84"/>
      <c r="C30" s="84">
        <f t="shared" si="2"/>
        <v>110000</v>
      </c>
      <c r="D30" s="84"/>
      <c r="E30" s="84"/>
      <c r="F30" s="84"/>
      <c r="G30" s="84">
        <v>110000</v>
      </c>
      <c r="H30" s="84"/>
      <c r="I30" s="84"/>
      <c r="J30" s="84"/>
      <c r="K30" s="162">
        <f t="shared" si="0"/>
        <v>110000</v>
      </c>
      <c r="L30" s="84">
        <v>110000</v>
      </c>
    </row>
    <row r="31" spans="1:12" ht="15">
      <c r="A31" s="9" t="s">
        <v>21</v>
      </c>
      <c r="B31" s="84">
        <f>SUM(B32:B34)</f>
        <v>2900</v>
      </c>
      <c r="C31" s="84">
        <f t="shared" si="2"/>
        <v>7795</v>
      </c>
      <c r="D31" s="84">
        <f>SUM(D32:D34)</f>
        <v>4519</v>
      </c>
      <c r="E31" s="84">
        <f t="shared" ref="E31:L31" si="8">SUM(E32:E34)</f>
        <v>1379</v>
      </c>
      <c r="F31" s="84">
        <f t="shared" si="8"/>
        <v>0</v>
      </c>
      <c r="G31" s="84">
        <f t="shared" si="8"/>
        <v>8000</v>
      </c>
      <c r="H31" s="84">
        <f t="shared" si="8"/>
        <v>0</v>
      </c>
      <c r="I31" s="84">
        <f t="shared" si="8"/>
        <v>-5418</v>
      </c>
      <c r="J31" s="84">
        <f t="shared" si="8"/>
        <v>-685</v>
      </c>
      <c r="K31" s="162">
        <f t="shared" si="0"/>
        <v>10695</v>
      </c>
      <c r="L31" s="84">
        <f t="shared" si="8"/>
        <v>9343</v>
      </c>
    </row>
    <row r="32" spans="1:12" ht="15">
      <c r="A32" s="9" t="s">
        <v>492</v>
      </c>
      <c r="B32" s="84"/>
      <c r="C32" s="84">
        <f t="shared" si="2"/>
        <v>8000</v>
      </c>
      <c r="D32" s="84"/>
      <c r="E32" s="84"/>
      <c r="F32" s="84"/>
      <c r="G32" s="84">
        <v>8000</v>
      </c>
      <c r="H32" s="84"/>
      <c r="I32" s="84"/>
      <c r="J32" s="84"/>
      <c r="K32" s="162">
        <f t="shared" si="0"/>
        <v>8000</v>
      </c>
      <c r="L32" s="84">
        <v>8000</v>
      </c>
    </row>
    <row r="33" spans="1:13" ht="15">
      <c r="A33" s="9" t="s">
        <v>281</v>
      </c>
      <c r="B33" s="84">
        <v>400</v>
      </c>
      <c r="C33" s="84">
        <f t="shared" si="2"/>
        <v>363</v>
      </c>
      <c r="D33" s="84">
        <v>327</v>
      </c>
      <c r="E33" s="84">
        <v>111</v>
      </c>
      <c r="F33" s="84"/>
      <c r="G33" s="84"/>
      <c r="H33" s="84"/>
      <c r="I33" s="84"/>
      <c r="J33" s="174">
        <v>-75</v>
      </c>
      <c r="K33" s="162">
        <f t="shared" si="0"/>
        <v>763</v>
      </c>
      <c r="L33" s="84">
        <v>644</v>
      </c>
    </row>
    <row r="34" spans="1:13" ht="15">
      <c r="A34" s="9" t="s">
        <v>661</v>
      </c>
      <c r="B34" s="84">
        <v>2500</v>
      </c>
      <c r="C34" s="84">
        <f t="shared" si="2"/>
        <v>-568</v>
      </c>
      <c r="D34" s="84">
        <v>4192</v>
      </c>
      <c r="E34" s="84">
        <v>1268</v>
      </c>
      <c r="F34" s="84"/>
      <c r="G34" s="84"/>
      <c r="H34" s="84"/>
      <c r="I34" s="84">
        <v>-5418</v>
      </c>
      <c r="J34" s="174">
        <v>-610</v>
      </c>
      <c r="K34" s="162">
        <f t="shared" si="0"/>
        <v>1932</v>
      </c>
      <c r="L34" s="84">
        <v>699</v>
      </c>
    </row>
    <row r="35" spans="1:13" ht="15">
      <c r="A35" s="9" t="s">
        <v>271</v>
      </c>
      <c r="B35" s="84"/>
      <c r="C35" s="84">
        <f t="shared" si="2"/>
        <v>911</v>
      </c>
      <c r="D35" s="84"/>
      <c r="E35" s="84"/>
      <c r="F35" s="84"/>
      <c r="G35" s="84"/>
      <c r="H35" s="84"/>
      <c r="I35" s="84"/>
      <c r="J35" s="174">
        <v>911</v>
      </c>
      <c r="K35" s="162">
        <f t="shared" si="0"/>
        <v>911</v>
      </c>
      <c r="L35" s="84">
        <v>911</v>
      </c>
    </row>
    <row r="36" spans="1:13" ht="15">
      <c r="A36" s="9" t="s">
        <v>272</v>
      </c>
      <c r="B36" s="84"/>
      <c r="C36" s="84">
        <f t="shared" si="2"/>
        <v>128</v>
      </c>
      <c r="D36" s="84"/>
      <c r="E36" s="84"/>
      <c r="F36" s="84"/>
      <c r="G36" s="84"/>
      <c r="H36" s="84"/>
      <c r="I36" s="84"/>
      <c r="J36" s="174">
        <v>128</v>
      </c>
      <c r="K36" s="162">
        <f t="shared" si="0"/>
        <v>128</v>
      </c>
      <c r="L36" s="84">
        <v>128</v>
      </c>
    </row>
    <row r="37" spans="1:13" ht="15">
      <c r="A37" s="171" t="s">
        <v>854</v>
      </c>
      <c r="B37" s="84"/>
      <c r="C37" s="84">
        <f t="shared" si="2"/>
        <v>0</v>
      </c>
      <c r="D37" s="84">
        <f>SUM(D38:D39)</f>
        <v>165000</v>
      </c>
      <c r="E37" s="84">
        <f t="shared" ref="E37:J37" si="9">SUM(E38:E39)</f>
        <v>0</v>
      </c>
      <c r="F37" s="84">
        <f t="shared" si="9"/>
        <v>0</v>
      </c>
      <c r="G37" s="84">
        <f t="shared" si="9"/>
        <v>0</v>
      </c>
      <c r="H37" s="84">
        <f t="shared" si="9"/>
        <v>0</v>
      </c>
      <c r="I37" s="84">
        <f t="shared" si="9"/>
        <v>-165000</v>
      </c>
      <c r="J37" s="84">
        <f t="shared" si="9"/>
        <v>0</v>
      </c>
      <c r="K37" s="162">
        <f t="shared" si="0"/>
        <v>0</v>
      </c>
      <c r="L37" s="84"/>
    </row>
    <row r="38" spans="1:13" ht="15">
      <c r="A38" s="171" t="s">
        <v>855</v>
      </c>
      <c r="B38" s="84"/>
      <c r="C38" s="84">
        <f t="shared" si="2"/>
        <v>0</v>
      </c>
      <c r="D38" s="84">
        <v>150000</v>
      </c>
      <c r="E38" s="84"/>
      <c r="F38" s="221"/>
      <c r="G38" s="84"/>
      <c r="H38" s="84"/>
      <c r="I38" s="84">
        <v>-150000</v>
      </c>
      <c r="J38" s="84"/>
      <c r="K38" s="162">
        <f t="shared" si="0"/>
        <v>0</v>
      </c>
      <c r="L38" s="84"/>
    </row>
    <row r="39" spans="1:13" ht="15">
      <c r="A39" s="171" t="s">
        <v>856</v>
      </c>
      <c r="B39" s="84"/>
      <c r="C39" s="84">
        <f t="shared" si="2"/>
        <v>0</v>
      </c>
      <c r="D39" s="84">
        <v>15000</v>
      </c>
      <c r="E39" s="84"/>
      <c r="F39" s="84"/>
      <c r="G39" s="84"/>
      <c r="H39" s="84"/>
      <c r="I39" s="84">
        <v>-15000</v>
      </c>
      <c r="J39" s="84"/>
      <c r="K39" s="162">
        <f t="shared" si="0"/>
        <v>0</v>
      </c>
      <c r="L39" s="84"/>
    </row>
    <row r="40" spans="1:13" ht="15">
      <c r="A40" s="22" t="s">
        <v>653</v>
      </c>
      <c r="B40" s="170">
        <f>B8+B11+B13+B15+B26+B31+B35+B36</f>
        <v>2900</v>
      </c>
      <c r="C40" s="84">
        <f t="shared" si="2"/>
        <v>118834</v>
      </c>
      <c r="D40" s="170">
        <f>D8+D11+D13+D15+D26+D31+D35+D36+D37</f>
        <v>171012</v>
      </c>
      <c r="E40" s="170">
        <f t="shared" ref="E40:J40" si="10">E8+E11+E13+E15+E26+E31+E35+E36+E37</f>
        <v>1379</v>
      </c>
      <c r="F40" s="170">
        <f t="shared" si="10"/>
        <v>0</v>
      </c>
      <c r="G40" s="170">
        <f t="shared" si="10"/>
        <v>118000</v>
      </c>
      <c r="H40" s="170">
        <f t="shared" si="10"/>
        <v>0</v>
      </c>
      <c r="I40" s="84">
        <f t="shared" si="10"/>
        <v>-171911</v>
      </c>
      <c r="J40" s="170">
        <f t="shared" si="10"/>
        <v>354</v>
      </c>
      <c r="K40" s="162">
        <f t="shared" si="0"/>
        <v>121734</v>
      </c>
      <c r="L40" s="170">
        <f>L8+L11+L13+L15+L26+L31+L35+L36</f>
        <v>120382</v>
      </c>
      <c r="M40" s="87"/>
    </row>
  </sheetData>
  <mergeCells count="8">
    <mergeCell ref="A1:L1"/>
    <mergeCell ref="A2:L2"/>
    <mergeCell ref="A3:L3"/>
    <mergeCell ref="A4:A5"/>
    <mergeCell ref="B4:B5"/>
    <mergeCell ref="C4:J4"/>
    <mergeCell ref="K4:K5"/>
    <mergeCell ref="L4:L5"/>
  </mergeCells>
  <phoneticPr fontId="2" type="noConversion"/>
  <printOptions horizontalCentered="1"/>
  <pageMargins left="0.19685039370078741" right="0.19685039370078741" top="0.7" bottom="0.39370078740157483" header="0.35433070866141736" footer="0.19685039370078741"/>
  <pageSetup paperSize="9" scale="75" firstPageNumber="19" orientation="landscape" useFirstPageNumber="1" r:id="rId1"/>
  <headerFooter alignWithMargins="0">
    <oddFooter>&amp;C&amp;14‐ 39‐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showGridLines="0" showZeros="0" view="pageLayout" topLeftCell="A10" zoomScaleNormal="100" workbookViewId="0">
      <selection activeCell="G36" sqref="G36"/>
    </sheetView>
  </sheetViews>
  <sheetFormatPr defaultRowHeight="14.25"/>
  <cols>
    <col min="1" max="1" width="45.75" style="13" customWidth="1"/>
    <col min="2" max="2" width="7.75" style="182" customWidth="1"/>
    <col min="3" max="3" width="8.25" style="182" customWidth="1"/>
    <col min="4" max="4" width="8.125" style="182" customWidth="1"/>
    <col min="5" max="5" width="7.75" style="182" customWidth="1"/>
    <col min="6" max="6" width="7.625" style="182" customWidth="1"/>
    <col min="7" max="7" width="8.25" style="182" customWidth="1"/>
    <col min="8" max="8" width="8.125" style="182" customWidth="1"/>
    <col min="9" max="9" width="8" style="182" customWidth="1"/>
    <col min="10" max="10" width="7.375" style="182" customWidth="1"/>
    <col min="11" max="12" width="8.625" style="182" customWidth="1"/>
    <col min="13" max="16384" width="9" style="13"/>
  </cols>
  <sheetData>
    <row r="1" spans="1:12" ht="33.75" customHeight="1">
      <c r="A1" s="262" t="s">
        <v>852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2" ht="17.100000000000001" customHeight="1">
      <c r="A2" s="238" t="s">
        <v>892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</row>
    <row r="3" spans="1:12" ht="17.100000000000001" customHeight="1">
      <c r="A3" s="238" t="s">
        <v>3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>
      <c r="A4" s="239" t="s">
        <v>0</v>
      </c>
      <c r="B4" s="239" t="s">
        <v>306</v>
      </c>
      <c r="C4" s="239" t="s">
        <v>179</v>
      </c>
      <c r="D4" s="239"/>
      <c r="E4" s="239"/>
      <c r="F4" s="239"/>
      <c r="G4" s="239"/>
      <c r="H4" s="239"/>
      <c r="I4" s="239"/>
      <c r="J4" s="239"/>
      <c r="K4" s="239" t="s">
        <v>1</v>
      </c>
      <c r="L4" s="239" t="s">
        <v>14</v>
      </c>
    </row>
    <row r="5" spans="1:12" ht="24">
      <c r="A5" s="239"/>
      <c r="B5" s="239"/>
      <c r="C5" s="177" t="s">
        <v>13</v>
      </c>
      <c r="D5" s="177" t="s">
        <v>15</v>
      </c>
      <c r="E5" s="154" t="s">
        <v>490</v>
      </c>
      <c r="F5" s="154" t="s">
        <v>16</v>
      </c>
      <c r="G5" s="154" t="s">
        <v>73</v>
      </c>
      <c r="H5" s="154" t="s">
        <v>491</v>
      </c>
      <c r="I5" s="154" t="s">
        <v>17</v>
      </c>
      <c r="J5" s="154" t="s">
        <v>79</v>
      </c>
      <c r="K5" s="239"/>
      <c r="L5" s="239"/>
    </row>
    <row r="6" spans="1:12" ht="15">
      <c r="A6" s="172" t="s">
        <v>241</v>
      </c>
      <c r="B6" s="179"/>
      <c r="C6" s="179"/>
      <c r="D6" s="179"/>
      <c r="E6" s="180"/>
      <c r="F6" s="180"/>
      <c r="G6" s="180"/>
      <c r="H6" s="180"/>
      <c r="I6" s="180"/>
      <c r="J6" s="180"/>
      <c r="K6" s="179">
        <f>B6+C6</f>
        <v>0</v>
      </c>
      <c r="L6" s="179"/>
    </row>
    <row r="7" spans="1:12" ht="15">
      <c r="A7" s="172" t="s">
        <v>857</v>
      </c>
      <c r="B7" s="179"/>
      <c r="C7" s="179"/>
      <c r="D7" s="179"/>
      <c r="E7" s="180"/>
      <c r="F7" s="180"/>
      <c r="G7" s="180"/>
      <c r="H7" s="180"/>
      <c r="I7" s="180"/>
      <c r="J7" s="180"/>
      <c r="K7" s="179">
        <f t="shared" ref="K7:K39" si="0">B7+C7</f>
        <v>0</v>
      </c>
      <c r="L7" s="179"/>
    </row>
    <row r="8" spans="1:12" ht="15">
      <c r="A8" s="9" t="s">
        <v>546</v>
      </c>
      <c r="B8" s="84"/>
      <c r="C8" s="84"/>
      <c r="D8" s="84"/>
      <c r="E8" s="84"/>
      <c r="F8" s="84"/>
      <c r="G8" s="84"/>
      <c r="H8" s="84"/>
      <c r="I8" s="84"/>
      <c r="J8" s="84"/>
      <c r="K8" s="179">
        <f t="shared" si="0"/>
        <v>0</v>
      </c>
      <c r="L8" s="84"/>
    </row>
    <row r="9" spans="1:12" ht="15">
      <c r="A9" s="9" t="s">
        <v>654</v>
      </c>
      <c r="B9" s="84"/>
      <c r="C9" s="84"/>
      <c r="D9" s="84"/>
      <c r="E9" s="84"/>
      <c r="F9" s="84"/>
      <c r="G9" s="84"/>
      <c r="H9" s="84"/>
      <c r="I9" s="84"/>
      <c r="J9" s="84"/>
      <c r="K9" s="179">
        <f t="shared" si="0"/>
        <v>0</v>
      </c>
      <c r="L9" s="84"/>
    </row>
    <row r="10" spans="1:12" ht="15">
      <c r="A10" s="9" t="s">
        <v>43</v>
      </c>
      <c r="B10" s="84"/>
      <c r="C10" s="84"/>
      <c r="D10" s="84"/>
      <c r="E10" s="84"/>
      <c r="F10" s="84"/>
      <c r="G10" s="84"/>
      <c r="H10" s="84"/>
      <c r="I10" s="84"/>
      <c r="J10" s="84"/>
      <c r="K10" s="179">
        <f t="shared" si="0"/>
        <v>0</v>
      </c>
      <c r="L10" s="84"/>
    </row>
    <row r="11" spans="1:12" ht="15">
      <c r="A11" s="9" t="s">
        <v>242</v>
      </c>
      <c r="B11" s="84"/>
      <c r="C11" s="84"/>
      <c r="D11" s="84"/>
      <c r="E11" s="84"/>
      <c r="F11" s="84"/>
      <c r="G11" s="84"/>
      <c r="H11" s="84"/>
      <c r="I11" s="84"/>
      <c r="J11" s="84"/>
      <c r="K11" s="179">
        <f t="shared" si="0"/>
        <v>0</v>
      </c>
      <c r="L11" s="84"/>
    </row>
    <row r="12" spans="1:12" ht="15">
      <c r="A12" s="9" t="s">
        <v>40</v>
      </c>
      <c r="B12" s="84"/>
      <c r="C12" s="84"/>
      <c r="D12" s="84"/>
      <c r="E12" s="84"/>
      <c r="F12" s="84"/>
      <c r="G12" s="84"/>
      <c r="H12" s="84"/>
      <c r="I12" s="84"/>
      <c r="J12" s="84"/>
      <c r="K12" s="179">
        <f t="shared" si="0"/>
        <v>0</v>
      </c>
      <c r="L12" s="84"/>
    </row>
    <row r="13" spans="1:12" ht="15">
      <c r="A13" s="9" t="s">
        <v>243</v>
      </c>
      <c r="B13" s="84"/>
      <c r="C13" s="84"/>
      <c r="D13" s="84"/>
      <c r="E13" s="84"/>
      <c r="F13" s="84"/>
      <c r="G13" s="84"/>
      <c r="H13" s="84"/>
      <c r="I13" s="84"/>
      <c r="J13" s="84"/>
      <c r="K13" s="179">
        <f t="shared" si="0"/>
        <v>0</v>
      </c>
      <c r="L13" s="84"/>
    </row>
    <row r="14" spans="1:12" ht="15">
      <c r="A14" s="9" t="s">
        <v>507</v>
      </c>
      <c r="B14" s="84"/>
      <c r="C14" s="84"/>
      <c r="D14" s="84"/>
      <c r="E14" s="84"/>
      <c r="F14" s="84"/>
      <c r="G14" s="84"/>
      <c r="H14" s="84"/>
      <c r="I14" s="84"/>
      <c r="J14" s="84"/>
      <c r="K14" s="179">
        <f t="shared" si="0"/>
        <v>0</v>
      </c>
      <c r="L14" s="84"/>
    </row>
    <row r="15" spans="1:12" ht="16.5">
      <c r="A15" s="9" t="s">
        <v>244</v>
      </c>
      <c r="B15" s="84">
        <f>SUM(B16:B25)</f>
        <v>32956</v>
      </c>
      <c r="C15" s="181">
        <f>SUM(C16:C25)</f>
        <v>52219</v>
      </c>
      <c r="D15" s="181">
        <f>SUM(D16:D25)</f>
        <v>0</v>
      </c>
      <c r="E15" s="181">
        <f t="shared" ref="E15:J15" si="1">SUM(E16:E25)</f>
        <v>3454</v>
      </c>
      <c r="F15" s="181">
        <f t="shared" si="1"/>
        <v>0</v>
      </c>
      <c r="G15" s="181">
        <f t="shared" si="1"/>
        <v>0</v>
      </c>
      <c r="H15" s="181">
        <f t="shared" si="1"/>
        <v>0</v>
      </c>
      <c r="I15" s="181">
        <f t="shared" si="1"/>
        <v>0</v>
      </c>
      <c r="J15" s="181">
        <f t="shared" si="1"/>
        <v>48765</v>
      </c>
      <c r="K15" s="179">
        <f t="shared" si="0"/>
        <v>85175</v>
      </c>
      <c r="L15" s="84">
        <v>84583</v>
      </c>
    </row>
    <row r="16" spans="1:12" ht="15">
      <c r="A16" s="175" t="s">
        <v>858</v>
      </c>
      <c r="B16" s="84">
        <v>31003</v>
      </c>
      <c r="C16" s="84">
        <v>54010</v>
      </c>
      <c r="D16" s="84"/>
      <c r="E16" s="84">
        <v>817</v>
      </c>
      <c r="F16" s="84"/>
      <c r="G16" s="84"/>
      <c r="H16" s="84"/>
      <c r="I16" s="84"/>
      <c r="J16" s="84">
        <v>53193</v>
      </c>
      <c r="K16" s="179">
        <f t="shared" si="0"/>
        <v>85013</v>
      </c>
      <c r="L16" s="84">
        <v>84583</v>
      </c>
    </row>
    <row r="17" spans="1:12" ht="15">
      <c r="A17" s="175" t="s">
        <v>859</v>
      </c>
      <c r="B17" s="84"/>
      <c r="C17" s="84"/>
      <c r="D17" s="84"/>
      <c r="E17" s="84"/>
      <c r="F17" s="84"/>
      <c r="G17" s="84"/>
      <c r="H17" s="84"/>
      <c r="I17" s="84"/>
      <c r="J17" s="84"/>
      <c r="K17" s="179">
        <f t="shared" si="0"/>
        <v>0</v>
      </c>
      <c r="L17" s="84"/>
    </row>
    <row r="18" spans="1:12" ht="15">
      <c r="A18" s="175" t="s">
        <v>655</v>
      </c>
      <c r="B18" s="84"/>
      <c r="C18" s="84">
        <v>110</v>
      </c>
      <c r="D18" s="84"/>
      <c r="E18" s="84">
        <v>684</v>
      </c>
      <c r="F18" s="84"/>
      <c r="G18" s="84"/>
      <c r="H18" s="84"/>
      <c r="I18" s="84"/>
      <c r="J18" s="84">
        <v>-574</v>
      </c>
      <c r="K18" s="179">
        <f t="shared" si="0"/>
        <v>110</v>
      </c>
      <c r="L18" s="84"/>
    </row>
    <row r="19" spans="1:12" ht="15">
      <c r="A19" s="175" t="s">
        <v>853</v>
      </c>
      <c r="B19" s="84">
        <v>1953</v>
      </c>
      <c r="C19" s="84">
        <v>-1901</v>
      </c>
      <c r="D19" s="84"/>
      <c r="E19" s="84">
        <v>1953</v>
      </c>
      <c r="F19" s="84"/>
      <c r="G19" s="84"/>
      <c r="H19" s="84"/>
      <c r="I19" s="84"/>
      <c r="J19" s="84">
        <v>-3854</v>
      </c>
      <c r="K19" s="179">
        <f t="shared" si="0"/>
        <v>52</v>
      </c>
      <c r="L19" s="84"/>
    </row>
    <row r="20" spans="1:12" ht="15">
      <c r="A20" s="175" t="s">
        <v>860</v>
      </c>
      <c r="B20" s="84"/>
      <c r="C20" s="84"/>
      <c r="D20" s="84"/>
      <c r="E20" s="84"/>
      <c r="F20" s="84"/>
      <c r="G20" s="84"/>
      <c r="H20" s="84"/>
      <c r="I20" s="84"/>
      <c r="J20" s="84"/>
      <c r="K20" s="179">
        <f t="shared" si="0"/>
        <v>0</v>
      </c>
      <c r="L20" s="84"/>
    </row>
    <row r="21" spans="1:12" ht="15">
      <c r="A21" s="178" t="s">
        <v>656</v>
      </c>
      <c r="B21" s="84"/>
      <c r="C21" s="84"/>
      <c r="D21" s="84"/>
      <c r="E21" s="84"/>
      <c r="F21" s="84"/>
      <c r="G21" s="84"/>
      <c r="H21" s="84"/>
      <c r="I21" s="84"/>
      <c r="J21" s="84"/>
      <c r="K21" s="179">
        <f t="shared" si="0"/>
        <v>0</v>
      </c>
      <c r="L21" s="84"/>
    </row>
    <row r="22" spans="1:12" ht="15">
      <c r="A22" s="178" t="s">
        <v>657</v>
      </c>
      <c r="B22" s="84"/>
      <c r="C22" s="84"/>
      <c r="D22" s="84"/>
      <c r="E22" s="84"/>
      <c r="F22" s="84"/>
      <c r="G22" s="84"/>
      <c r="H22" s="84"/>
      <c r="I22" s="84"/>
      <c r="J22" s="84"/>
      <c r="K22" s="179">
        <f t="shared" si="0"/>
        <v>0</v>
      </c>
      <c r="L22" s="84"/>
    </row>
    <row r="23" spans="1:12" ht="15">
      <c r="A23" s="178" t="s">
        <v>861</v>
      </c>
      <c r="B23" s="84"/>
      <c r="C23" s="84"/>
      <c r="D23" s="84"/>
      <c r="E23" s="84"/>
      <c r="F23" s="84"/>
      <c r="G23" s="84"/>
      <c r="H23" s="84"/>
      <c r="I23" s="84"/>
      <c r="J23" s="84"/>
      <c r="K23" s="179">
        <f t="shared" si="0"/>
        <v>0</v>
      </c>
      <c r="L23" s="84"/>
    </row>
    <row r="24" spans="1:12" ht="15">
      <c r="A24" s="178" t="s">
        <v>862</v>
      </c>
      <c r="B24" s="84"/>
      <c r="C24" s="84"/>
      <c r="D24" s="84"/>
      <c r="E24" s="84"/>
      <c r="F24" s="84"/>
      <c r="G24" s="84"/>
      <c r="H24" s="84"/>
      <c r="I24" s="84"/>
      <c r="J24" s="84"/>
      <c r="K24" s="179">
        <f t="shared" si="0"/>
        <v>0</v>
      </c>
      <c r="L24" s="84"/>
    </row>
    <row r="25" spans="1:12" ht="14.25" customHeight="1">
      <c r="A25" s="175" t="s">
        <v>280</v>
      </c>
      <c r="B25" s="84"/>
      <c r="C25" s="84"/>
      <c r="D25" s="84"/>
      <c r="E25" s="84"/>
      <c r="F25" s="84"/>
      <c r="G25" s="84"/>
      <c r="H25" s="84"/>
      <c r="I25" s="84"/>
      <c r="J25" s="84"/>
      <c r="K25" s="179">
        <f t="shared" si="0"/>
        <v>0</v>
      </c>
      <c r="L25" s="84"/>
    </row>
    <row r="26" spans="1:12" ht="15">
      <c r="A26" s="9" t="s">
        <v>248</v>
      </c>
      <c r="B26" s="84"/>
      <c r="C26" s="84"/>
      <c r="D26" s="84"/>
      <c r="E26" s="84"/>
      <c r="F26" s="84"/>
      <c r="G26" s="84"/>
      <c r="H26" s="84"/>
      <c r="I26" s="84"/>
      <c r="J26" s="84"/>
      <c r="K26" s="179">
        <f t="shared" si="0"/>
        <v>0</v>
      </c>
      <c r="L26" s="84"/>
    </row>
    <row r="27" spans="1:12" ht="15">
      <c r="A27" s="9" t="s">
        <v>658</v>
      </c>
      <c r="B27" s="84"/>
      <c r="C27" s="84"/>
      <c r="D27" s="84"/>
      <c r="E27" s="84"/>
      <c r="F27" s="84"/>
      <c r="G27" s="84"/>
      <c r="H27" s="84"/>
      <c r="I27" s="84"/>
      <c r="J27" s="84"/>
      <c r="K27" s="179">
        <f t="shared" si="0"/>
        <v>0</v>
      </c>
      <c r="L27" s="84"/>
    </row>
    <row r="28" spans="1:12" ht="15">
      <c r="A28" s="9" t="s">
        <v>659</v>
      </c>
      <c r="B28" s="84"/>
      <c r="C28" s="84"/>
      <c r="D28" s="84"/>
      <c r="E28" s="84"/>
      <c r="F28" s="84"/>
      <c r="G28" s="84"/>
      <c r="H28" s="84"/>
      <c r="I28" s="84"/>
      <c r="J28" s="84"/>
      <c r="K28" s="179">
        <f t="shared" si="0"/>
        <v>0</v>
      </c>
      <c r="L28" s="84"/>
    </row>
    <row r="29" spans="1:12" ht="15">
      <c r="A29" s="9" t="s">
        <v>180</v>
      </c>
      <c r="B29" s="84"/>
      <c r="C29" s="84"/>
      <c r="D29" s="84"/>
      <c r="E29" s="84"/>
      <c r="F29" s="84"/>
      <c r="G29" s="84"/>
      <c r="H29" s="84"/>
      <c r="I29" s="84"/>
      <c r="J29" s="84"/>
      <c r="K29" s="179">
        <f t="shared" si="0"/>
        <v>0</v>
      </c>
      <c r="L29" s="84"/>
    </row>
    <row r="30" spans="1:12" ht="15">
      <c r="A30" s="9" t="s">
        <v>660</v>
      </c>
      <c r="B30" s="84"/>
      <c r="C30" s="84"/>
      <c r="D30" s="84"/>
      <c r="E30" s="84"/>
      <c r="F30" s="84"/>
      <c r="G30" s="84"/>
      <c r="H30" s="84"/>
      <c r="I30" s="84"/>
      <c r="J30" s="84"/>
      <c r="K30" s="179">
        <f t="shared" si="0"/>
        <v>0</v>
      </c>
      <c r="L30" s="84"/>
    </row>
    <row r="31" spans="1:12" ht="15">
      <c r="A31" s="9" t="s">
        <v>21</v>
      </c>
      <c r="B31" s="84"/>
      <c r="C31" s="84">
        <v>15003</v>
      </c>
      <c r="D31" s="84"/>
      <c r="E31" s="84"/>
      <c r="F31" s="84"/>
      <c r="G31" s="84">
        <v>15000</v>
      </c>
      <c r="H31" s="84"/>
      <c r="I31" s="84"/>
      <c r="J31" s="84">
        <v>3</v>
      </c>
      <c r="K31" s="179">
        <f t="shared" si="0"/>
        <v>15003</v>
      </c>
      <c r="L31" s="84">
        <v>15000</v>
      </c>
    </row>
    <row r="32" spans="1:12" ht="15">
      <c r="A32" s="9" t="s">
        <v>492</v>
      </c>
      <c r="B32" s="84"/>
      <c r="C32" s="84">
        <v>15003</v>
      </c>
      <c r="D32" s="84"/>
      <c r="E32" s="84"/>
      <c r="F32" s="84"/>
      <c r="G32" s="84">
        <v>15000</v>
      </c>
      <c r="H32" s="84"/>
      <c r="I32" s="84"/>
      <c r="J32" s="84">
        <v>3</v>
      </c>
      <c r="K32" s="179">
        <f t="shared" si="0"/>
        <v>15003</v>
      </c>
      <c r="L32" s="84">
        <v>15000</v>
      </c>
    </row>
    <row r="33" spans="1:13" ht="15">
      <c r="A33" s="9" t="s">
        <v>281</v>
      </c>
      <c r="B33" s="84"/>
      <c r="C33" s="84"/>
      <c r="D33" s="84"/>
      <c r="E33" s="84"/>
      <c r="F33" s="84"/>
      <c r="G33" s="84"/>
      <c r="H33" s="84"/>
      <c r="I33" s="84"/>
      <c r="J33" s="84"/>
      <c r="K33" s="179">
        <f t="shared" si="0"/>
        <v>0</v>
      </c>
      <c r="L33" s="84"/>
    </row>
    <row r="34" spans="1:13" ht="15">
      <c r="A34" s="9" t="s">
        <v>661</v>
      </c>
      <c r="B34" s="84"/>
      <c r="C34" s="84"/>
      <c r="D34" s="84"/>
      <c r="E34" s="84"/>
      <c r="F34" s="84"/>
      <c r="G34" s="84"/>
      <c r="H34" s="84"/>
      <c r="I34" s="84"/>
      <c r="J34" s="84"/>
      <c r="K34" s="179">
        <f t="shared" si="0"/>
        <v>0</v>
      </c>
      <c r="L34" s="84"/>
    </row>
    <row r="35" spans="1:13" ht="15">
      <c r="A35" s="9" t="s">
        <v>271</v>
      </c>
      <c r="B35" s="84">
        <v>456</v>
      </c>
      <c r="C35" s="84">
        <v>272</v>
      </c>
      <c r="D35" s="84"/>
      <c r="E35" s="84"/>
      <c r="F35" s="84"/>
      <c r="G35" s="84"/>
      <c r="H35" s="84"/>
      <c r="I35" s="84"/>
      <c r="J35" s="84">
        <v>272</v>
      </c>
      <c r="K35" s="179">
        <f t="shared" si="0"/>
        <v>728</v>
      </c>
      <c r="L35" s="84">
        <v>728</v>
      </c>
    </row>
    <row r="36" spans="1:13" ht="15">
      <c r="A36" s="9" t="s">
        <v>272</v>
      </c>
      <c r="B36" s="84"/>
      <c r="C36" s="84">
        <v>16</v>
      </c>
      <c r="D36" s="84"/>
      <c r="E36" s="84"/>
      <c r="F36" s="84"/>
      <c r="G36" s="84"/>
      <c r="H36" s="84"/>
      <c r="I36" s="84"/>
      <c r="J36" s="84">
        <v>16</v>
      </c>
      <c r="K36" s="179">
        <f t="shared" si="0"/>
        <v>16</v>
      </c>
      <c r="L36" s="84">
        <v>16</v>
      </c>
    </row>
    <row r="37" spans="1:13" ht="15">
      <c r="A37" s="171" t="s">
        <v>854</v>
      </c>
      <c r="B37" s="84"/>
      <c r="C37" s="84"/>
      <c r="D37" s="84"/>
      <c r="E37" s="84"/>
      <c r="F37" s="84"/>
      <c r="G37" s="84"/>
      <c r="H37" s="84"/>
      <c r="I37" s="84"/>
      <c r="J37" s="84"/>
      <c r="K37" s="179">
        <f t="shared" si="0"/>
        <v>0</v>
      </c>
      <c r="L37" s="84"/>
    </row>
    <row r="38" spans="1:13" ht="15">
      <c r="A38" s="171" t="s">
        <v>855</v>
      </c>
      <c r="B38" s="84"/>
      <c r="C38" s="84"/>
      <c r="D38" s="84"/>
      <c r="E38" s="84"/>
      <c r="F38" s="84"/>
      <c r="G38" s="84"/>
      <c r="H38" s="84"/>
      <c r="I38" s="84"/>
      <c r="J38" s="84"/>
      <c r="K38" s="179">
        <f t="shared" si="0"/>
        <v>0</v>
      </c>
      <c r="L38" s="84"/>
    </row>
    <row r="39" spans="1:13" ht="15">
      <c r="A39" s="171" t="s">
        <v>856</v>
      </c>
      <c r="B39" s="84"/>
      <c r="C39" s="84"/>
      <c r="D39" s="84"/>
      <c r="E39" s="84"/>
      <c r="F39" s="84"/>
      <c r="G39" s="84"/>
      <c r="H39" s="84"/>
      <c r="I39" s="84"/>
      <c r="J39" s="84"/>
      <c r="K39" s="179">
        <f t="shared" si="0"/>
        <v>0</v>
      </c>
      <c r="L39" s="84"/>
    </row>
    <row r="40" spans="1:13" ht="15">
      <c r="A40" s="22" t="s">
        <v>653</v>
      </c>
      <c r="B40" s="84">
        <f>B6+B8+B11+B13+B15+B26+B31+B35+B36+B37</f>
        <v>33412</v>
      </c>
      <c r="C40" s="84">
        <f t="shared" ref="C40:L40" si="2">C6+C8+C11+C13+C15+C26+C31+C35+C36+C37</f>
        <v>67510</v>
      </c>
      <c r="D40" s="84">
        <f t="shared" si="2"/>
        <v>0</v>
      </c>
      <c r="E40" s="84">
        <f t="shared" si="2"/>
        <v>3454</v>
      </c>
      <c r="F40" s="84">
        <f t="shared" si="2"/>
        <v>0</v>
      </c>
      <c r="G40" s="84">
        <f t="shared" si="2"/>
        <v>15000</v>
      </c>
      <c r="H40" s="84">
        <f t="shared" si="2"/>
        <v>0</v>
      </c>
      <c r="I40" s="84">
        <f t="shared" si="2"/>
        <v>0</v>
      </c>
      <c r="J40" s="84">
        <f t="shared" si="2"/>
        <v>49056</v>
      </c>
      <c r="K40" s="84">
        <f t="shared" si="2"/>
        <v>100922</v>
      </c>
      <c r="L40" s="84">
        <f t="shared" si="2"/>
        <v>100327</v>
      </c>
      <c r="M40" s="87"/>
    </row>
  </sheetData>
  <mergeCells count="8">
    <mergeCell ref="A1:L1"/>
    <mergeCell ref="A2:L2"/>
    <mergeCell ref="A3:L3"/>
    <mergeCell ref="A4:A5"/>
    <mergeCell ref="B4:B5"/>
    <mergeCell ref="C4:J4"/>
    <mergeCell ref="K4:K5"/>
    <mergeCell ref="L4:L5"/>
  </mergeCells>
  <phoneticPr fontId="2" type="noConversion"/>
  <pageMargins left="0.69930555555555596" right="0.69930555555555596" top="0.75" bottom="0.75" header="0.3" footer="0.3"/>
  <pageSetup paperSize="9" scale="75" orientation="landscape" r:id="rId1"/>
  <headerFooter>
    <oddFooter>&amp;C40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showGridLines="0" showZeros="0" view="pageLayout" zoomScaleNormal="100" workbookViewId="0">
      <selection activeCell="F40" sqref="F40"/>
    </sheetView>
  </sheetViews>
  <sheetFormatPr defaultColWidth="9.125" defaultRowHeight="14.25"/>
  <cols>
    <col min="1" max="1" width="45.75" style="13" customWidth="1"/>
    <col min="2" max="2" width="10.375" style="13" customWidth="1"/>
    <col min="3" max="3" width="8.25" style="13" customWidth="1"/>
    <col min="4" max="4" width="8.125" style="13" customWidth="1"/>
    <col min="5" max="5" width="7.75" style="13" customWidth="1"/>
    <col min="6" max="6" width="7.625" style="13" customWidth="1"/>
    <col min="7" max="7" width="8.25" style="13" customWidth="1"/>
    <col min="8" max="8" width="8.125" style="13" customWidth="1"/>
    <col min="9" max="9" width="8" style="13" customWidth="1"/>
    <col min="10" max="10" width="9.625" style="13" customWidth="1"/>
    <col min="11" max="12" width="8.625" style="13" customWidth="1"/>
    <col min="13" max="16384" width="9.125" style="13"/>
  </cols>
  <sheetData>
    <row r="1" spans="1:12" ht="33.75" customHeight="1">
      <c r="A1" s="262" t="s">
        <v>893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2" ht="17.100000000000001" customHeight="1">
      <c r="A2" s="238" t="s">
        <v>894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</row>
    <row r="3" spans="1:12" ht="17.100000000000001" customHeight="1">
      <c r="A3" s="238" t="s">
        <v>3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>
      <c r="A4" s="239" t="s">
        <v>0</v>
      </c>
      <c r="B4" s="239" t="s">
        <v>306</v>
      </c>
      <c r="C4" s="239" t="s">
        <v>179</v>
      </c>
      <c r="D4" s="239"/>
      <c r="E4" s="239"/>
      <c r="F4" s="239"/>
      <c r="G4" s="239"/>
      <c r="H4" s="239"/>
      <c r="I4" s="239"/>
      <c r="J4" s="239"/>
      <c r="K4" s="239" t="s">
        <v>1</v>
      </c>
      <c r="L4" s="239" t="s">
        <v>14</v>
      </c>
    </row>
    <row r="5" spans="1:12" ht="33" customHeight="1">
      <c r="A5" s="239"/>
      <c r="B5" s="239"/>
      <c r="C5" s="184" t="s">
        <v>13</v>
      </c>
      <c r="D5" s="184" t="s">
        <v>15</v>
      </c>
      <c r="E5" s="187" t="s">
        <v>490</v>
      </c>
      <c r="F5" s="187" t="s">
        <v>16</v>
      </c>
      <c r="G5" s="187" t="s">
        <v>73</v>
      </c>
      <c r="H5" s="187" t="s">
        <v>491</v>
      </c>
      <c r="I5" s="187" t="s">
        <v>17</v>
      </c>
      <c r="J5" s="187" t="s">
        <v>79</v>
      </c>
      <c r="K5" s="239"/>
      <c r="L5" s="239"/>
    </row>
    <row r="6" spans="1:12" ht="15">
      <c r="A6" s="172" t="s">
        <v>241</v>
      </c>
      <c r="B6" s="202"/>
      <c r="C6" s="202"/>
      <c r="D6" s="202"/>
      <c r="E6" s="202"/>
      <c r="F6" s="202"/>
      <c r="G6" s="202"/>
      <c r="H6" s="202"/>
      <c r="I6" s="202"/>
      <c r="J6" s="202"/>
      <c r="K6" s="202">
        <f>B6+C6</f>
        <v>0</v>
      </c>
      <c r="L6" s="202"/>
    </row>
    <row r="7" spans="1:12" ht="15">
      <c r="A7" s="172" t="s">
        <v>857</v>
      </c>
      <c r="B7" s="202"/>
      <c r="C7" s="202"/>
      <c r="D7" s="202"/>
      <c r="E7" s="202"/>
      <c r="F7" s="202"/>
      <c r="G7" s="202"/>
      <c r="H7" s="202"/>
      <c r="I7" s="202"/>
      <c r="J7" s="202"/>
      <c r="K7" s="202">
        <f t="shared" ref="K7" si="0">B7+C7</f>
        <v>0</v>
      </c>
      <c r="L7" s="202"/>
    </row>
    <row r="8" spans="1:12" ht="15">
      <c r="A8" s="9" t="s">
        <v>546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</row>
    <row r="9" spans="1:12" ht="15">
      <c r="A9" s="9" t="s">
        <v>654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</row>
    <row r="10" spans="1:12" ht="15">
      <c r="A10" s="9" t="s">
        <v>43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</row>
    <row r="11" spans="1:12" ht="15">
      <c r="A11" s="9" t="s">
        <v>242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</row>
    <row r="12" spans="1:12" ht="15">
      <c r="A12" s="9" t="s">
        <v>40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</row>
    <row r="13" spans="1:12" ht="15">
      <c r="A13" s="9" t="s">
        <v>243</v>
      </c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</row>
    <row r="14" spans="1:12" ht="15">
      <c r="A14" s="9" t="s">
        <v>507</v>
      </c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</row>
    <row r="15" spans="1:12" ht="15">
      <c r="A15" s="9" t="s">
        <v>244</v>
      </c>
      <c r="B15" s="202">
        <v>38422</v>
      </c>
      <c r="C15" s="202">
        <f>SUM(D15:J15)</f>
        <v>-26790</v>
      </c>
      <c r="D15" s="202">
        <f>SUM(D16:D25)</f>
        <v>0</v>
      </c>
      <c r="E15" s="202">
        <f t="shared" ref="E15:J15" si="1">SUM(E16:E25)</f>
        <v>2421</v>
      </c>
      <c r="F15" s="202">
        <f t="shared" si="1"/>
        <v>0</v>
      </c>
      <c r="G15" s="202">
        <f t="shared" si="1"/>
        <v>0</v>
      </c>
      <c r="H15" s="202">
        <f t="shared" si="1"/>
        <v>0</v>
      </c>
      <c r="I15" s="202">
        <f t="shared" si="1"/>
        <v>0</v>
      </c>
      <c r="J15" s="202">
        <f t="shared" si="1"/>
        <v>-29211</v>
      </c>
      <c r="K15" s="202">
        <f>B15+C15</f>
        <v>11632</v>
      </c>
      <c r="L15" s="202">
        <v>9968</v>
      </c>
    </row>
    <row r="16" spans="1:12" ht="15">
      <c r="A16" s="175" t="s">
        <v>858</v>
      </c>
      <c r="B16" s="202">
        <v>1892</v>
      </c>
      <c r="C16" s="202">
        <f t="shared" ref="C16:C36" si="2">SUM(D16:J16)</f>
        <v>8089</v>
      </c>
      <c r="D16" s="202"/>
      <c r="E16" s="202">
        <v>1892</v>
      </c>
      <c r="F16" s="202"/>
      <c r="G16" s="202"/>
      <c r="H16" s="202"/>
      <c r="I16" s="202"/>
      <c r="J16" s="202">
        <v>6197</v>
      </c>
      <c r="K16" s="202">
        <f t="shared" ref="K16:K36" si="3">B16+C16</f>
        <v>9981</v>
      </c>
      <c r="L16" s="202"/>
    </row>
    <row r="17" spans="1:12" ht="15">
      <c r="A17" s="175" t="s">
        <v>859</v>
      </c>
      <c r="B17" s="202">
        <v>0</v>
      </c>
      <c r="C17" s="202">
        <f t="shared" si="2"/>
        <v>0</v>
      </c>
      <c r="D17" s="202"/>
      <c r="E17" s="202">
        <v>0</v>
      </c>
      <c r="F17" s="202"/>
      <c r="G17" s="202"/>
      <c r="H17" s="202"/>
      <c r="I17" s="202"/>
      <c r="J17" s="202">
        <v>0</v>
      </c>
      <c r="K17" s="202">
        <f t="shared" si="3"/>
        <v>0</v>
      </c>
      <c r="L17" s="202"/>
    </row>
    <row r="18" spans="1:12" ht="15">
      <c r="A18" s="9" t="s">
        <v>655</v>
      </c>
      <c r="B18" s="202">
        <v>530</v>
      </c>
      <c r="C18" s="202">
        <f t="shared" si="2"/>
        <v>1121</v>
      </c>
      <c r="D18" s="202"/>
      <c r="E18" s="202">
        <v>529</v>
      </c>
      <c r="F18" s="202"/>
      <c r="G18" s="202"/>
      <c r="H18" s="202"/>
      <c r="I18" s="202"/>
      <c r="J18" s="202">
        <v>592</v>
      </c>
      <c r="K18" s="202">
        <f t="shared" si="3"/>
        <v>1651</v>
      </c>
      <c r="L18" s="202"/>
    </row>
    <row r="19" spans="1:12" ht="15">
      <c r="A19" s="175" t="s">
        <v>853</v>
      </c>
      <c r="B19" s="202">
        <v>0</v>
      </c>
      <c r="C19" s="202">
        <f t="shared" si="2"/>
        <v>0</v>
      </c>
      <c r="D19" s="202"/>
      <c r="E19" s="202"/>
      <c r="F19" s="202"/>
      <c r="G19" s="202"/>
      <c r="H19" s="202"/>
      <c r="I19" s="202"/>
      <c r="J19" s="202">
        <v>0</v>
      </c>
      <c r="K19" s="202">
        <f t="shared" si="3"/>
        <v>0</v>
      </c>
      <c r="L19" s="202"/>
    </row>
    <row r="20" spans="1:12" ht="15">
      <c r="A20" s="175" t="s">
        <v>860</v>
      </c>
      <c r="B20" s="202">
        <v>0</v>
      </c>
      <c r="C20" s="202">
        <f t="shared" si="2"/>
        <v>0</v>
      </c>
      <c r="D20" s="202"/>
      <c r="E20" s="202"/>
      <c r="F20" s="202"/>
      <c r="G20" s="202"/>
      <c r="H20" s="202"/>
      <c r="I20" s="202"/>
      <c r="J20" s="202">
        <v>0</v>
      </c>
      <c r="K20" s="202">
        <f t="shared" si="3"/>
        <v>0</v>
      </c>
      <c r="L20" s="202"/>
    </row>
    <row r="21" spans="1:12" ht="15">
      <c r="A21" s="9" t="s">
        <v>656</v>
      </c>
      <c r="B21" s="202">
        <v>0</v>
      </c>
      <c r="C21" s="202">
        <f t="shared" si="2"/>
        <v>0</v>
      </c>
      <c r="D21" s="202"/>
      <c r="E21" s="202"/>
      <c r="F21" s="202"/>
      <c r="G21" s="202"/>
      <c r="H21" s="202"/>
      <c r="I21" s="202"/>
      <c r="J21" s="202">
        <v>0</v>
      </c>
      <c r="K21" s="202">
        <f t="shared" si="3"/>
        <v>0</v>
      </c>
      <c r="L21" s="202"/>
    </row>
    <row r="22" spans="1:12" ht="15">
      <c r="A22" s="9" t="s">
        <v>657</v>
      </c>
      <c r="B22" s="202">
        <v>0</v>
      </c>
      <c r="C22" s="202">
        <f t="shared" si="2"/>
        <v>0</v>
      </c>
      <c r="D22" s="202"/>
      <c r="E22" s="202"/>
      <c r="F22" s="202"/>
      <c r="G22" s="202"/>
      <c r="H22" s="202"/>
      <c r="I22" s="202"/>
      <c r="J22" s="202">
        <v>0</v>
      </c>
      <c r="K22" s="202">
        <f t="shared" si="3"/>
        <v>0</v>
      </c>
      <c r="L22" s="202"/>
    </row>
    <row r="23" spans="1:12" ht="15">
      <c r="A23" s="178" t="s">
        <v>861</v>
      </c>
      <c r="B23" s="202">
        <v>36000</v>
      </c>
      <c r="C23" s="202">
        <f t="shared" si="2"/>
        <v>-36000</v>
      </c>
      <c r="D23" s="202"/>
      <c r="E23" s="202"/>
      <c r="F23" s="202"/>
      <c r="G23" s="202"/>
      <c r="H23" s="202"/>
      <c r="I23" s="202"/>
      <c r="J23" s="202">
        <v>-36000</v>
      </c>
      <c r="K23" s="202">
        <f t="shared" si="3"/>
        <v>0</v>
      </c>
      <c r="L23" s="202"/>
    </row>
    <row r="24" spans="1:12" ht="15">
      <c r="A24" s="178" t="s">
        <v>862</v>
      </c>
      <c r="B24" s="202">
        <v>0</v>
      </c>
      <c r="C24" s="202">
        <f t="shared" si="2"/>
        <v>0</v>
      </c>
      <c r="D24" s="202"/>
      <c r="E24" s="202"/>
      <c r="F24" s="202"/>
      <c r="G24" s="202"/>
      <c r="H24" s="202"/>
      <c r="I24" s="202"/>
      <c r="J24" s="202">
        <v>0</v>
      </c>
      <c r="K24" s="202">
        <f t="shared" si="3"/>
        <v>0</v>
      </c>
      <c r="L24" s="202"/>
    </row>
    <row r="25" spans="1:12" ht="15">
      <c r="A25" s="9" t="s">
        <v>280</v>
      </c>
      <c r="B25" s="202">
        <v>0</v>
      </c>
      <c r="C25" s="202">
        <f t="shared" si="2"/>
        <v>0</v>
      </c>
      <c r="D25" s="202"/>
      <c r="E25" s="202"/>
      <c r="F25" s="202"/>
      <c r="G25" s="202"/>
      <c r="H25" s="202"/>
      <c r="I25" s="202"/>
      <c r="J25" s="202">
        <v>0</v>
      </c>
      <c r="K25" s="202">
        <f t="shared" si="3"/>
        <v>0</v>
      </c>
      <c r="L25" s="202"/>
    </row>
    <row r="26" spans="1:12" ht="15">
      <c r="A26" s="9" t="s">
        <v>248</v>
      </c>
      <c r="B26" s="202"/>
      <c r="C26" s="202">
        <f t="shared" si="2"/>
        <v>0</v>
      </c>
      <c r="D26" s="202"/>
      <c r="E26" s="202"/>
      <c r="F26" s="202"/>
      <c r="G26" s="202"/>
      <c r="H26" s="202"/>
      <c r="I26" s="202"/>
      <c r="J26" s="202"/>
      <c r="K26" s="202">
        <f t="shared" si="3"/>
        <v>0</v>
      </c>
      <c r="L26" s="202"/>
    </row>
    <row r="27" spans="1:12" ht="15">
      <c r="A27" s="9" t="s">
        <v>658</v>
      </c>
      <c r="B27" s="202"/>
      <c r="C27" s="202">
        <f t="shared" si="2"/>
        <v>0</v>
      </c>
      <c r="D27" s="202"/>
      <c r="E27" s="202"/>
      <c r="F27" s="202"/>
      <c r="G27" s="202"/>
      <c r="H27" s="202"/>
      <c r="I27" s="202"/>
      <c r="J27" s="202"/>
      <c r="K27" s="202">
        <f t="shared" si="3"/>
        <v>0</v>
      </c>
      <c r="L27" s="202"/>
    </row>
    <row r="28" spans="1:12" ht="15">
      <c r="A28" s="9" t="s">
        <v>659</v>
      </c>
      <c r="B28" s="202"/>
      <c r="C28" s="202">
        <f t="shared" si="2"/>
        <v>0</v>
      </c>
      <c r="D28" s="202"/>
      <c r="E28" s="202"/>
      <c r="F28" s="202"/>
      <c r="G28" s="202"/>
      <c r="H28" s="202"/>
      <c r="I28" s="202"/>
      <c r="J28" s="202"/>
      <c r="K28" s="202">
        <f t="shared" si="3"/>
        <v>0</v>
      </c>
      <c r="L28" s="202"/>
    </row>
    <row r="29" spans="1:12" ht="15">
      <c r="A29" s="9" t="s">
        <v>180</v>
      </c>
      <c r="B29" s="202"/>
      <c r="C29" s="202">
        <f t="shared" si="2"/>
        <v>0</v>
      </c>
      <c r="D29" s="202"/>
      <c r="E29" s="202"/>
      <c r="F29" s="202"/>
      <c r="G29" s="202"/>
      <c r="H29" s="202"/>
      <c r="I29" s="202"/>
      <c r="J29" s="202"/>
      <c r="K29" s="202">
        <f t="shared" si="3"/>
        <v>0</v>
      </c>
      <c r="L29" s="202"/>
    </row>
    <row r="30" spans="1:12" ht="15">
      <c r="A30" s="9" t="s">
        <v>660</v>
      </c>
      <c r="B30" s="202"/>
      <c r="C30" s="202">
        <f t="shared" si="2"/>
        <v>0</v>
      </c>
      <c r="D30" s="202"/>
      <c r="E30" s="202"/>
      <c r="F30" s="202"/>
      <c r="G30" s="202"/>
      <c r="H30" s="202"/>
      <c r="I30" s="202"/>
      <c r="J30" s="202"/>
      <c r="K30" s="202">
        <f t="shared" si="3"/>
        <v>0</v>
      </c>
      <c r="L30" s="202"/>
    </row>
    <row r="31" spans="1:12" ht="15">
      <c r="A31" s="9" t="s">
        <v>21</v>
      </c>
      <c r="B31" s="202"/>
      <c r="C31" s="202">
        <f t="shared" si="2"/>
        <v>93000</v>
      </c>
      <c r="D31" s="202"/>
      <c r="E31" s="202"/>
      <c r="F31" s="202"/>
      <c r="G31" s="202">
        <v>93000</v>
      </c>
      <c r="H31" s="202"/>
      <c r="I31" s="202"/>
      <c r="J31" s="202"/>
      <c r="K31" s="202">
        <f t="shared" si="3"/>
        <v>93000</v>
      </c>
      <c r="L31" s="202">
        <v>93000</v>
      </c>
    </row>
    <row r="32" spans="1:12" ht="15">
      <c r="A32" s="9" t="s">
        <v>492</v>
      </c>
      <c r="B32" s="202"/>
      <c r="C32" s="202">
        <f t="shared" si="2"/>
        <v>93000</v>
      </c>
      <c r="D32" s="202"/>
      <c r="E32" s="202"/>
      <c r="F32" s="202"/>
      <c r="G32" s="202">
        <v>93000</v>
      </c>
      <c r="H32" s="202"/>
      <c r="I32" s="202"/>
      <c r="J32" s="202"/>
      <c r="K32" s="202">
        <f t="shared" si="3"/>
        <v>93000</v>
      </c>
      <c r="L32" s="202">
        <v>93000</v>
      </c>
    </row>
    <row r="33" spans="1:13" ht="15">
      <c r="A33" s="9" t="s">
        <v>281</v>
      </c>
      <c r="B33" s="202"/>
      <c r="C33" s="202">
        <f t="shared" si="2"/>
        <v>0</v>
      </c>
      <c r="D33" s="202"/>
      <c r="E33" s="202"/>
      <c r="F33" s="202"/>
      <c r="G33" s="202"/>
      <c r="H33" s="202"/>
      <c r="I33" s="202"/>
      <c r="J33" s="202"/>
      <c r="K33" s="202">
        <f t="shared" si="3"/>
        <v>0</v>
      </c>
      <c r="L33" s="202"/>
    </row>
    <row r="34" spans="1:13" ht="15">
      <c r="A34" s="9" t="s">
        <v>661</v>
      </c>
      <c r="B34" s="202"/>
      <c r="C34" s="202">
        <f t="shared" si="2"/>
        <v>0</v>
      </c>
      <c r="D34" s="202"/>
      <c r="E34" s="202"/>
      <c r="F34" s="202"/>
      <c r="G34" s="202"/>
      <c r="H34" s="202"/>
      <c r="I34" s="202"/>
      <c r="J34" s="202"/>
      <c r="K34" s="202">
        <f t="shared" si="3"/>
        <v>0</v>
      </c>
      <c r="L34" s="202"/>
    </row>
    <row r="35" spans="1:13" ht="15">
      <c r="A35" s="9" t="s">
        <v>271</v>
      </c>
      <c r="B35" s="202">
        <v>1772</v>
      </c>
      <c r="C35" s="202">
        <f t="shared" si="2"/>
        <v>120</v>
      </c>
      <c r="D35" s="202"/>
      <c r="E35" s="202"/>
      <c r="F35" s="202"/>
      <c r="G35" s="202"/>
      <c r="H35" s="202"/>
      <c r="I35" s="202"/>
      <c r="J35" s="202">
        <v>120</v>
      </c>
      <c r="K35" s="202">
        <f t="shared" si="3"/>
        <v>1892</v>
      </c>
      <c r="L35" s="202">
        <v>1892</v>
      </c>
    </row>
    <row r="36" spans="1:13" ht="15">
      <c r="A36" s="9" t="s">
        <v>272</v>
      </c>
      <c r="B36" s="202"/>
      <c r="C36" s="202">
        <f t="shared" si="2"/>
        <v>101</v>
      </c>
      <c r="D36" s="202"/>
      <c r="E36" s="202"/>
      <c r="F36" s="202"/>
      <c r="G36" s="202"/>
      <c r="H36" s="202"/>
      <c r="I36" s="202"/>
      <c r="J36" s="202">
        <v>101</v>
      </c>
      <c r="K36" s="202">
        <f t="shared" si="3"/>
        <v>101</v>
      </c>
      <c r="L36" s="202">
        <v>101</v>
      </c>
    </row>
    <row r="37" spans="1:13" ht="15">
      <c r="A37" s="171" t="s">
        <v>854</v>
      </c>
      <c r="B37" s="202"/>
      <c r="C37" s="202"/>
      <c r="D37" s="202"/>
      <c r="E37" s="202"/>
      <c r="F37" s="202"/>
      <c r="G37" s="202"/>
      <c r="H37" s="202"/>
      <c r="I37" s="202"/>
      <c r="J37" s="202"/>
      <c r="K37" s="202"/>
      <c r="L37" s="202"/>
    </row>
    <row r="38" spans="1:13" ht="15">
      <c r="A38" s="171" t="s">
        <v>855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</row>
    <row r="39" spans="1:13" ht="15">
      <c r="A39" s="171" t="s">
        <v>856</v>
      </c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/>
    </row>
    <row r="40" spans="1:13" ht="15">
      <c r="A40" s="22" t="s">
        <v>653</v>
      </c>
      <c r="B40" s="202">
        <f>B6+B8+B11+B13+B15+B26+B31+B35+B36+B37</f>
        <v>40194</v>
      </c>
      <c r="C40" s="202">
        <f t="shared" ref="C40:L40" si="4">C6+C8+C11+C13+C15+C26+C31+C35+C36+C37</f>
        <v>66431</v>
      </c>
      <c r="D40" s="202">
        <f t="shared" si="4"/>
        <v>0</v>
      </c>
      <c r="E40" s="202">
        <f t="shared" si="4"/>
        <v>2421</v>
      </c>
      <c r="F40" s="202">
        <f t="shared" si="4"/>
        <v>0</v>
      </c>
      <c r="G40" s="202">
        <f t="shared" si="4"/>
        <v>93000</v>
      </c>
      <c r="H40" s="202">
        <f t="shared" si="4"/>
        <v>0</v>
      </c>
      <c r="I40" s="202">
        <f t="shared" si="4"/>
        <v>0</v>
      </c>
      <c r="J40" s="202">
        <f t="shared" si="4"/>
        <v>-28990</v>
      </c>
      <c r="K40" s="202">
        <f t="shared" si="4"/>
        <v>106625</v>
      </c>
      <c r="L40" s="202">
        <f t="shared" si="4"/>
        <v>104961</v>
      </c>
      <c r="M40" s="87"/>
    </row>
  </sheetData>
  <mergeCells count="8">
    <mergeCell ref="A1:L1"/>
    <mergeCell ref="A2:L2"/>
    <mergeCell ref="A3:L3"/>
    <mergeCell ref="A4:A5"/>
    <mergeCell ref="B4:B5"/>
    <mergeCell ref="C4:J4"/>
    <mergeCell ref="K4:K5"/>
    <mergeCell ref="L4:L5"/>
  </mergeCells>
  <phoneticPr fontId="2" type="noConversion"/>
  <pageMargins left="0.7" right="0.7" top="0.75" bottom="0.75" header="0.3" footer="0.3"/>
  <pageSetup paperSize="9" scale="73" orientation="landscape" r:id="rId1"/>
  <headerFooter>
    <oddFooter xml:space="preserve">&amp;C41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28"/>
  <sheetViews>
    <sheetView showGridLines="0" tabSelected="1" workbookViewId="0">
      <selection activeCell="D24" sqref="D24"/>
    </sheetView>
  </sheetViews>
  <sheetFormatPr defaultColWidth="5.75" defaultRowHeight="14.25"/>
  <cols>
    <col min="1" max="1" width="26.25" customWidth="1"/>
    <col min="2" max="2" width="13.25" customWidth="1"/>
    <col min="3" max="3" width="84.125" customWidth="1"/>
    <col min="4" max="4" width="12.5" customWidth="1"/>
    <col min="5" max="5" width="20.75" customWidth="1"/>
    <col min="6" max="6" width="5.75" customWidth="1"/>
    <col min="7" max="7" width="0" hidden="1" customWidth="1"/>
  </cols>
  <sheetData>
    <row r="1" spans="1:5" ht="45" customHeight="1">
      <c r="A1" s="232" t="s">
        <v>302</v>
      </c>
      <c r="B1" s="232"/>
      <c r="C1" s="232"/>
      <c r="D1" s="232"/>
      <c r="E1" s="1"/>
    </row>
    <row r="2" spans="1:5" ht="44.1" customHeight="1">
      <c r="A2" s="3" t="s">
        <v>300</v>
      </c>
      <c r="B2" s="3" t="s">
        <v>301</v>
      </c>
      <c r="C2" s="3" t="s">
        <v>299</v>
      </c>
      <c r="D2" s="3" t="s">
        <v>10</v>
      </c>
      <c r="E2" s="2"/>
    </row>
    <row r="3" spans="1:5" ht="33.950000000000003" customHeight="1">
      <c r="A3" s="235" t="s">
        <v>539</v>
      </c>
      <c r="B3" s="114" t="s">
        <v>2</v>
      </c>
      <c r="C3" s="115" t="s">
        <v>684</v>
      </c>
      <c r="D3" s="218" t="s">
        <v>924</v>
      </c>
      <c r="E3" s="2"/>
    </row>
    <row r="4" spans="1:5" ht="33.950000000000003" customHeight="1">
      <c r="A4" s="236"/>
      <c r="B4" s="44" t="s">
        <v>400</v>
      </c>
      <c r="C4" s="11" t="s">
        <v>685</v>
      </c>
      <c r="D4" s="113" t="s">
        <v>925</v>
      </c>
      <c r="E4" s="2"/>
    </row>
    <row r="5" spans="1:5" ht="33.950000000000003" customHeight="1">
      <c r="A5" s="236"/>
      <c r="B5" s="44" t="s">
        <v>401</v>
      </c>
      <c r="C5" s="11" t="s">
        <v>686</v>
      </c>
      <c r="D5" s="113" t="s">
        <v>926</v>
      </c>
      <c r="E5" s="2"/>
    </row>
    <row r="6" spans="1:5" ht="33.950000000000003" customHeight="1">
      <c r="A6" s="236"/>
      <c r="B6" s="44" t="s">
        <v>907</v>
      </c>
      <c r="C6" s="11" t="s">
        <v>687</v>
      </c>
      <c r="D6" s="113" t="s">
        <v>927</v>
      </c>
      <c r="E6" s="2"/>
    </row>
    <row r="7" spans="1:5" ht="33.950000000000003" customHeight="1">
      <c r="A7" s="236"/>
      <c r="B7" s="44" t="s">
        <v>908</v>
      </c>
      <c r="C7" s="213" t="s">
        <v>910</v>
      </c>
      <c r="D7" s="113" t="s">
        <v>928</v>
      </c>
      <c r="E7" s="2"/>
    </row>
    <row r="8" spans="1:5" ht="33.950000000000003" customHeight="1">
      <c r="A8" s="236"/>
      <c r="B8" s="44" t="s">
        <v>909</v>
      </c>
      <c r="C8" s="213" t="s">
        <v>911</v>
      </c>
      <c r="D8" s="113" t="s">
        <v>929</v>
      </c>
      <c r="E8" s="2"/>
    </row>
    <row r="9" spans="1:5" ht="33.950000000000003" customHeight="1">
      <c r="A9" s="236"/>
      <c r="B9" s="44" t="s">
        <v>912</v>
      </c>
      <c r="C9" s="11" t="s">
        <v>688</v>
      </c>
      <c r="D9" s="113" t="s">
        <v>931</v>
      </c>
      <c r="E9" s="2"/>
    </row>
    <row r="10" spans="1:5" ht="33.950000000000003" customHeight="1">
      <c r="A10" s="236"/>
      <c r="B10" s="44" t="s">
        <v>913</v>
      </c>
      <c r="C10" s="213" t="s">
        <v>919</v>
      </c>
      <c r="D10" s="113" t="s">
        <v>932</v>
      </c>
      <c r="E10" s="2"/>
    </row>
    <row r="11" spans="1:5" ht="33.950000000000003" customHeight="1">
      <c r="A11" s="236"/>
      <c r="B11" s="44" t="s">
        <v>914</v>
      </c>
      <c r="C11" s="213" t="s">
        <v>915</v>
      </c>
      <c r="D11" s="113" t="s">
        <v>933</v>
      </c>
      <c r="E11" s="2"/>
    </row>
    <row r="12" spans="1:5" ht="33.950000000000003" customHeight="1">
      <c r="A12" s="236"/>
      <c r="B12" s="44" t="s">
        <v>916</v>
      </c>
      <c r="C12" s="5" t="s">
        <v>921</v>
      </c>
      <c r="D12" s="113" t="s">
        <v>934</v>
      </c>
      <c r="E12" s="2"/>
    </row>
    <row r="13" spans="1:5" ht="33.950000000000003" customHeight="1">
      <c r="A13" s="236"/>
      <c r="B13" s="44" t="s">
        <v>917</v>
      </c>
      <c r="C13" s="212" t="s">
        <v>920</v>
      </c>
      <c r="D13" s="113" t="s">
        <v>935</v>
      </c>
      <c r="E13" s="2"/>
    </row>
    <row r="14" spans="1:5" ht="33.950000000000003" customHeight="1">
      <c r="A14" s="237"/>
      <c r="B14" s="44" t="s">
        <v>918</v>
      </c>
      <c r="C14" s="212" t="s">
        <v>922</v>
      </c>
      <c r="D14" s="113" t="s">
        <v>936</v>
      </c>
      <c r="E14" s="2"/>
    </row>
    <row r="15" spans="1:5" ht="33.950000000000003" customHeight="1">
      <c r="A15" s="235" t="s">
        <v>540</v>
      </c>
      <c r="B15" s="44" t="s">
        <v>402</v>
      </c>
      <c r="C15" s="5" t="s">
        <v>689</v>
      </c>
      <c r="D15" s="113" t="s">
        <v>937</v>
      </c>
      <c r="E15" s="2"/>
    </row>
    <row r="16" spans="1:5" ht="33.950000000000003" customHeight="1">
      <c r="A16" s="236"/>
      <c r="B16" s="44" t="s">
        <v>403</v>
      </c>
      <c r="C16" s="11" t="s">
        <v>690</v>
      </c>
      <c r="D16" s="219" t="s">
        <v>938</v>
      </c>
      <c r="E16" s="2"/>
    </row>
    <row r="17" spans="1:5" ht="33.950000000000003" customHeight="1">
      <c r="A17" s="236"/>
      <c r="B17" s="44" t="s">
        <v>939</v>
      </c>
      <c r="C17" s="5" t="s">
        <v>691</v>
      </c>
      <c r="D17" s="113" t="s">
        <v>943</v>
      </c>
      <c r="E17" s="2"/>
    </row>
    <row r="18" spans="1:5" ht="33.950000000000003" customHeight="1">
      <c r="A18" s="236"/>
      <c r="B18" s="44" t="s">
        <v>940</v>
      </c>
      <c r="C18" s="212" t="s">
        <v>942</v>
      </c>
      <c r="D18" s="113" t="s">
        <v>944</v>
      </c>
      <c r="E18" s="2"/>
    </row>
    <row r="19" spans="1:5" ht="33.950000000000003" customHeight="1">
      <c r="A19" s="236"/>
      <c r="B19" s="44" t="s">
        <v>941</v>
      </c>
      <c r="C19" s="212" t="s">
        <v>950</v>
      </c>
      <c r="D19" s="113" t="s">
        <v>945</v>
      </c>
      <c r="E19" s="2"/>
    </row>
    <row r="20" spans="1:5" ht="33.950000000000003" customHeight="1">
      <c r="A20" s="236"/>
      <c r="B20" s="44" t="s">
        <v>946</v>
      </c>
      <c r="C20" s="5" t="s">
        <v>692</v>
      </c>
      <c r="D20" s="113" t="s">
        <v>952</v>
      </c>
      <c r="E20" s="2"/>
    </row>
    <row r="21" spans="1:5" ht="33.950000000000003" customHeight="1">
      <c r="A21" s="236"/>
      <c r="B21" s="44" t="s">
        <v>947</v>
      </c>
      <c r="C21" s="212" t="s">
        <v>949</v>
      </c>
      <c r="D21" s="113" t="s">
        <v>953</v>
      </c>
      <c r="E21" s="2"/>
    </row>
    <row r="22" spans="1:5" ht="33.950000000000003" customHeight="1">
      <c r="A22" s="237"/>
      <c r="B22" s="44" t="s">
        <v>948</v>
      </c>
      <c r="C22" s="212" t="s">
        <v>951</v>
      </c>
      <c r="D22" s="113" t="s">
        <v>954</v>
      </c>
      <c r="E22" s="2"/>
    </row>
    <row r="23" spans="1:5" ht="33.950000000000003" customHeight="1">
      <c r="A23" s="233" t="s">
        <v>541</v>
      </c>
      <c r="B23" s="44" t="s">
        <v>404</v>
      </c>
      <c r="C23" s="11" t="s">
        <v>693</v>
      </c>
      <c r="D23" s="113" t="s">
        <v>987</v>
      </c>
    </row>
    <row r="24" spans="1:5" ht="33.950000000000003" customHeight="1">
      <c r="A24" s="234"/>
      <c r="B24" s="44" t="s">
        <v>305</v>
      </c>
      <c r="C24" s="11" t="s">
        <v>694</v>
      </c>
      <c r="D24" s="113" t="s">
        <v>986</v>
      </c>
    </row>
    <row r="25" spans="1:5" ht="33.950000000000003" customHeight="1">
      <c r="A25" s="231" t="s">
        <v>542</v>
      </c>
      <c r="B25" s="44" t="s">
        <v>405</v>
      </c>
      <c r="C25" s="11" t="s">
        <v>695</v>
      </c>
      <c r="D25" s="113" t="s">
        <v>985</v>
      </c>
    </row>
    <row r="26" spans="1:5" ht="33.950000000000003" customHeight="1">
      <c r="A26" s="231"/>
      <c r="B26" s="44" t="s">
        <v>406</v>
      </c>
      <c r="C26" s="11" t="s">
        <v>696</v>
      </c>
      <c r="D26" s="113" t="s">
        <v>984</v>
      </c>
    </row>
    <row r="27" spans="1:5" ht="33.950000000000003" customHeight="1">
      <c r="A27" s="231"/>
      <c r="B27" s="44" t="s">
        <v>407</v>
      </c>
      <c r="C27" s="5" t="s">
        <v>697</v>
      </c>
      <c r="D27" s="113" t="s">
        <v>983</v>
      </c>
    </row>
    <row r="28" spans="1:5" ht="35.1" customHeight="1">
      <c r="A28" s="217" t="s">
        <v>536</v>
      </c>
      <c r="B28" s="4" t="s">
        <v>535</v>
      </c>
      <c r="C28" s="11" t="s">
        <v>698</v>
      </c>
      <c r="D28" s="113" t="s">
        <v>982</v>
      </c>
    </row>
  </sheetData>
  <mergeCells count="5">
    <mergeCell ref="A25:A27"/>
    <mergeCell ref="A1:D1"/>
    <mergeCell ref="A23:A24"/>
    <mergeCell ref="A3:A14"/>
    <mergeCell ref="A15:A22"/>
  </mergeCells>
  <phoneticPr fontId="2" type="noConversion"/>
  <printOptions horizontalCentered="1"/>
  <pageMargins left="0.19685039370078741" right="0.19685039370078741" top="0.38" bottom="0.22" header="0.28000000000000003" footer="0.16"/>
  <pageSetup paperSize="9" scale="6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O24"/>
  <sheetViews>
    <sheetView showGridLines="0" showZeros="0" view="pageLayout" zoomScaleNormal="100" zoomScaleSheetLayoutView="100" workbookViewId="0">
      <selection activeCell="H21" sqref="H21:H22"/>
    </sheetView>
  </sheetViews>
  <sheetFormatPr defaultColWidth="9.125" defaultRowHeight="14.25"/>
  <cols>
    <col min="1" max="1" width="21.75" style="10" customWidth="1"/>
    <col min="2" max="2" width="7.125" style="6" customWidth="1"/>
    <col min="3" max="3" width="7.375" style="6" bestFit="1" customWidth="1"/>
    <col min="4" max="4" width="6.375" style="6" customWidth="1"/>
    <col min="5" max="5" width="8.125" style="6" bestFit="1" customWidth="1"/>
    <col min="6" max="6" width="6.625" style="6" bestFit="1" customWidth="1"/>
    <col min="7" max="7" width="8.25" style="6" bestFit="1" customWidth="1"/>
    <col min="8" max="8" width="21.75" style="6" customWidth="1"/>
    <col min="9" max="9" width="8.25" style="6" bestFit="1" customWidth="1"/>
    <col min="10" max="10" width="7.375" style="6" bestFit="1" customWidth="1"/>
    <col min="11" max="11" width="8.125" style="6" bestFit="1" customWidth="1"/>
    <col min="12" max="12" width="6.625" style="6" bestFit="1" customWidth="1"/>
    <col min="13" max="13" width="8.25" style="6" bestFit="1" customWidth="1"/>
    <col min="14" max="14" width="21.75" style="6" customWidth="1"/>
    <col min="15" max="15" width="7.75" style="6" bestFit="1" customWidth="1"/>
    <col min="16" max="16384" width="9.125" style="6"/>
  </cols>
  <sheetData>
    <row r="1" spans="1:15" ht="30.2" customHeight="1">
      <c r="A1" s="245" t="s">
        <v>706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1:15" ht="17.100000000000001" customHeight="1">
      <c r="A2" s="238" t="s">
        <v>898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</row>
    <row r="3" spans="1:15" ht="17.100000000000001" customHeight="1">
      <c r="A3" s="263" t="s">
        <v>3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</row>
    <row r="4" spans="1:15" ht="36.75" customHeight="1">
      <c r="A4" s="16" t="s">
        <v>516</v>
      </c>
      <c r="B4" s="17" t="s">
        <v>27</v>
      </c>
      <c r="C4" s="17" t="s">
        <v>4</v>
      </c>
      <c r="D4" s="17" t="s">
        <v>197</v>
      </c>
      <c r="E4" s="17" t="s">
        <v>6</v>
      </c>
      <c r="F4" s="83" t="s">
        <v>533</v>
      </c>
      <c r="G4" s="17" t="s">
        <v>73</v>
      </c>
      <c r="H4" s="82" t="s">
        <v>517</v>
      </c>
      <c r="I4" s="17" t="s">
        <v>28</v>
      </c>
      <c r="J4" s="17" t="s">
        <v>206</v>
      </c>
      <c r="K4" s="17" t="s">
        <v>7</v>
      </c>
      <c r="L4" s="83" t="s">
        <v>266</v>
      </c>
      <c r="M4" s="17" t="s">
        <v>534</v>
      </c>
      <c r="N4" s="82" t="s">
        <v>518</v>
      </c>
      <c r="O4" s="17" t="s">
        <v>30</v>
      </c>
    </row>
    <row r="5" spans="1:15" ht="24" customHeight="1">
      <c r="A5" s="96" t="s">
        <v>662</v>
      </c>
      <c r="B5" s="84"/>
      <c r="C5" s="84"/>
      <c r="D5" s="84"/>
      <c r="E5" s="84"/>
      <c r="F5" s="84"/>
      <c r="G5" s="84"/>
      <c r="H5" s="96" t="s">
        <v>285</v>
      </c>
      <c r="I5" s="84"/>
      <c r="J5" s="84"/>
      <c r="K5" s="84"/>
      <c r="L5" s="84"/>
      <c r="M5" s="84"/>
      <c r="N5" s="96" t="s">
        <v>663</v>
      </c>
      <c r="O5" s="84">
        <f t="shared" ref="O5:O21" si="0">B5+C5+D5+E5+F5+G5-I5-J5-K5-L5-M5</f>
        <v>0</v>
      </c>
    </row>
    <row r="6" spans="1:15" ht="24" customHeight="1">
      <c r="A6" s="96" t="s">
        <v>31</v>
      </c>
      <c r="B6" s="84"/>
      <c r="C6" s="84">
        <v>40</v>
      </c>
      <c r="D6" s="84"/>
      <c r="E6" s="84"/>
      <c r="F6" s="84"/>
      <c r="G6" s="84"/>
      <c r="H6" s="96" t="s">
        <v>291</v>
      </c>
      <c r="I6" s="84"/>
      <c r="J6" s="84">
        <v>40</v>
      </c>
      <c r="K6" s="84"/>
      <c r="L6" s="84"/>
      <c r="M6" s="84"/>
      <c r="N6" s="96" t="s">
        <v>528</v>
      </c>
      <c r="O6" s="84">
        <f t="shared" si="0"/>
        <v>0</v>
      </c>
    </row>
    <row r="7" spans="1:15" ht="24" customHeight="1">
      <c r="A7" s="96" t="s">
        <v>32</v>
      </c>
      <c r="B7" s="84"/>
      <c r="C7" s="84">
        <v>1304</v>
      </c>
      <c r="D7" s="84"/>
      <c r="E7" s="84"/>
      <c r="F7" s="84"/>
      <c r="G7" s="84"/>
      <c r="H7" s="96" t="s">
        <v>286</v>
      </c>
      <c r="I7" s="84"/>
      <c r="J7" s="84">
        <v>1304</v>
      </c>
      <c r="K7" s="84"/>
      <c r="L7" s="84"/>
      <c r="M7" s="84"/>
      <c r="N7" s="96" t="s">
        <v>519</v>
      </c>
      <c r="O7" s="84">
        <f t="shared" si="0"/>
        <v>0</v>
      </c>
    </row>
    <row r="8" spans="1:15" ht="24" customHeight="1">
      <c r="A8" s="96" t="s">
        <v>520</v>
      </c>
      <c r="B8" s="84"/>
      <c r="C8" s="84"/>
      <c r="D8" s="84"/>
      <c r="E8" s="84"/>
      <c r="F8" s="84"/>
      <c r="G8" s="84"/>
      <c r="H8" s="96" t="s">
        <v>521</v>
      </c>
      <c r="I8" s="84"/>
      <c r="J8" s="84"/>
      <c r="K8" s="84"/>
      <c r="L8" s="84"/>
      <c r="M8" s="84"/>
      <c r="N8" s="96" t="s">
        <v>522</v>
      </c>
      <c r="O8" s="84">
        <f t="shared" si="0"/>
        <v>0</v>
      </c>
    </row>
    <row r="9" spans="1:15" ht="24" customHeight="1">
      <c r="A9" s="96" t="s">
        <v>523</v>
      </c>
      <c r="B9" s="84"/>
      <c r="C9" s="84"/>
      <c r="D9" s="84"/>
      <c r="E9" s="84"/>
      <c r="F9" s="84"/>
      <c r="G9" s="84">
        <v>79000</v>
      </c>
      <c r="H9" s="96" t="s">
        <v>287</v>
      </c>
      <c r="I9" s="84"/>
      <c r="J9" s="84"/>
      <c r="K9" s="84"/>
      <c r="L9" s="84"/>
      <c r="M9" s="84">
        <v>79000</v>
      </c>
      <c r="N9" s="96" t="s">
        <v>524</v>
      </c>
      <c r="O9" s="84">
        <f t="shared" si="0"/>
        <v>0</v>
      </c>
    </row>
    <row r="10" spans="1:15" ht="24" customHeight="1">
      <c r="A10" s="96" t="s">
        <v>664</v>
      </c>
      <c r="B10" s="84"/>
      <c r="C10" s="84"/>
      <c r="D10" s="84">
        <v>253</v>
      </c>
      <c r="E10" s="84"/>
      <c r="F10" s="84"/>
      <c r="G10" s="84"/>
      <c r="H10" s="96" t="s">
        <v>288</v>
      </c>
      <c r="I10" s="84"/>
      <c r="J10" s="84"/>
      <c r="K10" s="84">
        <v>253</v>
      </c>
      <c r="L10" s="84"/>
      <c r="M10" s="84"/>
      <c r="N10" s="96" t="s">
        <v>665</v>
      </c>
      <c r="O10" s="84">
        <f t="shared" si="0"/>
        <v>0</v>
      </c>
    </row>
    <row r="11" spans="1:15" s="176" customFormat="1" ht="24" customHeight="1">
      <c r="A11" s="96" t="s">
        <v>872</v>
      </c>
      <c r="B11" s="84"/>
      <c r="C11" s="84"/>
      <c r="D11" s="84"/>
      <c r="E11" s="84"/>
      <c r="F11" s="84"/>
      <c r="G11" s="84"/>
      <c r="H11" s="96" t="s">
        <v>873</v>
      </c>
      <c r="I11" s="84"/>
      <c r="J11" s="84"/>
      <c r="K11" s="84"/>
      <c r="L11" s="84"/>
      <c r="M11" s="84"/>
      <c r="N11" s="96" t="s">
        <v>874</v>
      </c>
      <c r="O11" s="84">
        <f t="shared" si="0"/>
        <v>0</v>
      </c>
    </row>
    <row r="12" spans="1:15" ht="24" customHeight="1">
      <c r="A12" s="96" t="s">
        <v>666</v>
      </c>
      <c r="B12" s="84"/>
      <c r="C12" s="84"/>
      <c r="D12" s="84"/>
      <c r="E12" s="84"/>
      <c r="F12" s="84"/>
      <c r="G12" s="84"/>
      <c r="H12" s="96" t="s">
        <v>667</v>
      </c>
      <c r="I12" s="84"/>
      <c r="J12" s="84"/>
      <c r="K12" s="84"/>
      <c r="L12" s="84"/>
      <c r="M12" s="84"/>
      <c r="N12" s="96" t="s">
        <v>668</v>
      </c>
      <c r="O12" s="84">
        <f t="shared" si="0"/>
        <v>0</v>
      </c>
    </row>
    <row r="13" spans="1:15" ht="24" customHeight="1">
      <c r="A13" s="96" t="s">
        <v>669</v>
      </c>
      <c r="B13" s="84"/>
      <c r="C13" s="84"/>
      <c r="D13" s="84"/>
      <c r="E13" s="84"/>
      <c r="F13" s="84"/>
      <c r="G13" s="84"/>
      <c r="H13" s="96" t="s">
        <v>670</v>
      </c>
      <c r="I13" s="84"/>
      <c r="J13" s="84"/>
      <c r="K13" s="84"/>
      <c r="L13" s="84"/>
      <c r="M13" s="84"/>
      <c r="N13" s="96" t="s">
        <v>671</v>
      </c>
      <c r="O13" s="84">
        <f t="shared" si="0"/>
        <v>0</v>
      </c>
    </row>
    <row r="14" spans="1:15" ht="24" customHeight="1">
      <c r="A14" s="96" t="s">
        <v>525</v>
      </c>
      <c r="B14" s="84">
        <v>994</v>
      </c>
      <c r="C14" s="95"/>
      <c r="D14" s="95"/>
      <c r="E14" s="95"/>
      <c r="F14" s="95"/>
      <c r="G14" s="84">
        <v>110000</v>
      </c>
      <c r="H14" s="96" t="s">
        <v>289</v>
      </c>
      <c r="I14" s="84">
        <v>110994</v>
      </c>
      <c r="J14" s="84"/>
      <c r="K14" s="84"/>
      <c r="L14" s="84"/>
      <c r="M14" s="84"/>
      <c r="N14" s="96" t="s">
        <v>526</v>
      </c>
      <c r="O14" s="84">
        <f t="shared" si="0"/>
        <v>0</v>
      </c>
    </row>
    <row r="15" spans="1:15" ht="24" customHeight="1">
      <c r="A15" s="96" t="s">
        <v>672</v>
      </c>
      <c r="B15" s="84"/>
      <c r="C15" s="84"/>
      <c r="D15" s="84"/>
      <c r="E15" s="84"/>
      <c r="F15" s="84"/>
      <c r="G15" s="84"/>
      <c r="H15" s="96" t="s">
        <v>673</v>
      </c>
      <c r="I15" s="84"/>
      <c r="J15" s="84"/>
      <c r="K15" s="84"/>
      <c r="L15" s="84"/>
      <c r="M15" s="84"/>
      <c r="N15" s="96" t="s">
        <v>674</v>
      </c>
      <c r="O15" s="84">
        <f t="shared" si="0"/>
        <v>0</v>
      </c>
    </row>
    <row r="16" spans="1:15" ht="24" customHeight="1">
      <c r="A16" s="96" t="s">
        <v>181</v>
      </c>
      <c r="B16" s="84"/>
      <c r="C16" s="84">
        <v>149</v>
      </c>
      <c r="D16" s="84"/>
      <c r="E16" s="84"/>
      <c r="F16" s="84"/>
      <c r="G16" s="84"/>
      <c r="H16" s="96" t="s">
        <v>290</v>
      </c>
      <c r="I16" s="84"/>
      <c r="J16" s="84">
        <v>149</v>
      </c>
      <c r="K16" s="84"/>
      <c r="L16" s="84"/>
      <c r="M16" s="84"/>
      <c r="N16" s="96" t="s">
        <v>527</v>
      </c>
      <c r="O16" s="84">
        <f t="shared" si="0"/>
        <v>0</v>
      </c>
    </row>
    <row r="17" spans="1:15" ht="24" customHeight="1">
      <c r="A17" s="96" t="s">
        <v>284</v>
      </c>
      <c r="B17" s="84">
        <v>397</v>
      </c>
      <c r="C17" s="84">
        <v>327</v>
      </c>
      <c r="D17" s="84"/>
      <c r="E17" s="84">
        <v>111</v>
      </c>
      <c r="F17" s="84"/>
      <c r="G17" s="84"/>
      <c r="H17" s="96" t="s">
        <v>292</v>
      </c>
      <c r="I17" s="84">
        <v>644</v>
      </c>
      <c r="J17" s="84"/>
      <c r="K17" s="84">
        <v>72</v>
      </c>
      <c r="L17" s="84"/>
      <c r="M17" s="84"/>
      <c r="N17" s="96" t="s">
        <v>529</v>
      </c>
      <c r="O17" s="84">
        <f t="shared" si="0"/>
        <v>119</v>
      </c>
    </row>
    <row r="18" spans="1:15" ht="24" customHeight="1">
      <c r="A18" s="96" t="s">
        <v>25</v>
      </c>
      <c r="B18" s="84">
        <v>4111</v>
      </c>
      <c r="C18" s="84">
        <v>4192</v>
      </c>
      <c r="D18" s="84"/>
      <c r="E18" s="84">
        <v>1268</v>
      </c>
      <c r="F18" s="84"/>
      <c r="G18" s="84"/>
      <c r="H18" s="96" t="s">
        <v>675</v>
      </c>
      <c r="I18" s="84">
        <v>699</v>
      </c>
      <c r="J18" s="84">
        <v>5418</v>
      </c>
      <c r="K18" s="84">
        <v>2221</v>
      </c>
      <c r="L18" s="84"/>
      <c r="M18" s="84"/>
      <c r="N18" s="96" t="s">
        <v>530</v>
      </c>
      <c r="O18" s="84">
        <f t="shared" si="0"/>
        <v>1233</v>
      </c>
    </row>
    <row r="19" spans="1:15" ht="24" customHeight="1">
      <c r="A19" s="96" t="s">
        <v>531</v>
      </c>
      <c r="B19" s="84">
        <v>45</v>
      </c>
      <c r="C19" s="84"/>
      <c r="D19" s="84"/>
      <c r="E19" s="84"/>
      <c r="F19" s="84"/>
      <c r="G19" s="84">
        <v>557000</v>
      </c>
      <c r="H19" s="96" t="s">
        <v>293</v>
      </c>
      <c r="I19" s="84">
        <v>8045</v>
      </c>
      <c r="J19" s="84"/>
      <c r="K19" s="84"/>
      <c r="L19" s="84"/>
      <c r="M19" s="84">
        <v>549000</v>
      </c>
      <c r="N19" s="96" t="s">
        <v>532</v>
      </c>
      <c r="O19" s="84">
        <f t="shared" si="0"/>
        <v>0</v>
      </c>
    </row>
    <row r="20" spans="1:15" ht="24" customHeight="1">
      <c r="A20" s="96" t="s">
        <v>864</v>
      </c>
      <c r="B20" s="84"/>
      <c r="C20" s="84">
        <v>165000</v>
      </c>
      <c r="D20" s="84"/>
      <c r="E20" s="84"/>
      <c r="F20" s="84"/>
      <c r="G20" s="84"/>
      <c r="H20" s="96" t="s">
        <v>854</v>
      </c>
      <c r="I20" s="84"/>
      <c r="J20" s="84">
        <v>165000</v>
      </c>
      <c r="K20" s="84"/>
      <c r="L20" s="84"/>
      <c r="M20" s="84"/>
      <c r="N20" s="96" t="s">
        <v>865</v>
      </c>
      <c r="O20" s="84">
        <f t="shared" si="0"/>
        <v>0</v>
      </c>
    </row>
    <row r="21" spans="1:15" s="176" customFormat="1" ht="24" customHeight="1">
      <c r="A21" s="96"/>
      <c r="B21" s="84"/>
      <c r="C21" s="84"/>
      <c r="D21" s="84"/>
      <c r="E21" s="84"/>
      <c r="F21" s="84"/>
      <c r="G21" s="84"/>
      <c r="H21" s="96"/>
      <c r="I21" s="84"/>
      <c r="J21" s="84"/>
      <c r="K21" s="84"/>
      <c r="L21" s="84"/>
      <c r="M21" s="84"/>
      <c r="N21" s="96"/>
      <c r="O21" s="84">
        <f t="shared" si="0"/>
        <v>0</v>
      </c>
    </row>
    <row r="22" spans="1:15" ht="24" customHeight="1">
      <c r="A22" s="29" t="s">
        <v>676</v>
      </c>
      <c r="B22" s="84">
        <f>SUM(B5:B20)</f>
        <v>5547</v>
      </c>
      <c r="C22" s="84">
        <f t="shared" ref="C22:M22" si="1">SUM(C5:C20)</f>
        <v>171012</v>
      </c>
      <c r="D22" s="84">
        <f t="shared" si="1"/>
        <v>253</v>
      </c>
      <c r="E22" s="84">
        <f t="shared" si="1"/>
        <v>1379</v>
      </c>
      <c r="F22" s="84">
        <f t="shared" si="1"/>
        <v>0</v>
      </c>
      <c r="G22" s="84">
        <f t="shared" si="1"/>
        <v>746000</v>
      </c>
      <c r="H22" s="29" t="s">
        <v>653</v>
      </c>
      <c r="I22" s="84">
        <f t="shared" si="1"/>
        <v>120382</v>
      </c>
      <c r="J22" s="84">
        <f t="shared" si="1"/>
        <v>171911</v>
      </c>
      <c r="K22" s="84">
        <f t="shared" si="1"/>
        <v>2546</v>
      </c>
      <c r="L22" s="84">
        <f t="shared" si="1"/>
        <v>0</v>
      </c>
      <c r="M22" s="84">
        <f t="shared" si="1"/>
        <v>628000</v>
      </c>
      <c r="N22" s="30" t="s">
        <v>677</v>
      </c>
      <c r="O22" s="84">
        <f>B22+C22+D22+E22+F22+G22-I22-J22-K22-L22-M22</f>
        <v>1352</v>
      </c>
    </row>
    <row r="23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</sheetData>
  <mergeCells count="3">
    <mergeCell ref="A1:O1"/>
    <mergeCell ref="A2:O2"/>
    <mergeCell ref="A3:O3"/>
  </mergeCells>
  <phoneticPr fontId="2" type="noConversion"/>
  <printOptions horizontalCentered="1"/>
  <pageMargins left="0.19685039370078741" right="0.19685039370078741" top="1.18" bottom="0.47244094488188981" header="0.47244094488188981" footer="0.15748031496062992"/>
  <pageSetup paperSize="9" scale="87" firstPageNumber="20" fitToHeight="100" orientation="landscape" useFirstPageNumber="1" r:id="rId1"/>
  <headerFooter alignWithMargins="0">
    <oddFooter>&amp;C&amp;14‐42‐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view="pageLayout" zoomScaleNormal="100" workbookViewId="0">
      <selection activeCell="H19" sqref="H19"/>
    </sheetView>
  </sheetViews>
  <sheetFormatPr defaultColWidth="9.125" defaultRowHeight="14.25"/>
  <cols>
    <col min="1" max="1" width="21.875" style="183" customWidth="1"/>
    <col min="2" max="2" width="7.125" style="176" customWidth="1"/>
    <col min="3" max="3" width="7.375" style="176" customWidth="1"/>
    <col min="4" max="4" width="6.375" style="176" customWidth="1"/>
    <col min="5" max="5" width="8.125" style="176" customWidth="1"/>
    <col min="6" max="6" width="6.625" style="176" customWidth="1"/>
    <col min="7" max="7" width="8.25" style="176" customWidth="1"/>
    <col min="8" max="8" width="21.75" style="176" customWidth="1"/>
    <col min="9" max="9" width="8.25" style="176" customWidth="1"/>
    <col min="10" max="10" width="7.375" style="176" customWidth="1"/>
    <col min="11" max="11" width="8.125" style="176" customWidth="1"/>
    <col min="12" max="12" width="6.625" style="176" customWidth="1"/>
    <col min="13" max="13" width="8.25" style="176" customWidth="1"/>
    <col min="14" max="14" width="21.75" style="176" customWidth="1"/>
    <col min="15" max="15" width="7.75" style="176" customWidth="1"/>
    <col min="16" max="16384" width="9.125" style="176"/>
  </cols>
  <sheetData>
    <row r="1" spans="1:15" ht="30.2" customHeight="1">
      <c r="A1" s="262" t="s">
        <v>866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 ht="17.100000000000001" customHeight="1">
      <c r="A2" s="238" t="s">
        <v>897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</row>
    <row r="3" spans="1:15" ht="17.100000000000001" customHeight="1">
      <c r="A3" s="263" t="s">
        <v>3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</row>
    <row r="4" spans="1:15" ht="33" customHeight="1">
      <c r="A4" s="177" t="s">
        <v>516</v>
      </c>
      <c r="B4" s="154" t="s">
        <v>27</v>
      </c>
      <c r="C4" s="154" t="s">
        <v>4</v>
      </c>
      <c r="D4" s="154" t="s">
        <v>197</v>
      </c>
      <c r="E4" s="154" t="s">
        <v>6</v>
      </c>
      <c r="F4" s="154" t="s">
        <v>867</v>
      </c>
      <c r="G4" s="154" t="s">
        <v>73</v>
      </c>
      <c r="H4" s="177" t="s">
        <v>517</v>
      </c>
      <c r="I4" s="154" t="s">
        <v>28</v>
      </c>
      <c r="J4" s="154" t="s">
        <v>206</v>
      </c>
      <c r="K4" s="154" t="s">
        <v>7</v>
      </c>
      <c r="L4" s="154" t="s">
        <v>266</v>
      </c>
      <c r="M4" s="154" t="s">
        <v>868</v>
      </c>
      <c r="N4" s="177" t="s">
        <v>518</v>
      </c>
      <c r="O4" s="154" t="s">
        <v>30</v>
      </c>
    </row>
    <row r="5" spans="1:15" ht="31.5" customHeight="1">
      <c r="A5" s="96" t="s">
        <v>662</v>
      </c>
      <c r="B5" s="84"/>
      <c r="C5" s="84"/>
      <c r="D5" s="84"/>
      <c r="E5" s="84"/>
      <c r="F5" s="84"/>
      <c r="G5" s="84"/>
      <c r="H5" s="96" t="s">
        <v>285</v>
      </c>
      <c r="I5" s="84"/>
      <c r="J5" s="84"/>
      <c r="K5" s="84"/>
      <c r="L5" s="84"/>
      <c r="M5" s="84"/>
      <c r="N5" s="96" t="s">
        <v>663</v>
      </c>
      <c r="O5" s="84"/>
    </row>
    <row r="6" spans="1:15" ht="24" customHeight="1">
      <c r="A6" s="96" t="s">
        <v>31</v>
      </c>
      <c r="B6" s="84"/>
      <c r="C6" s="84"/>
      <c r="D6" s="84"/>
      <c r="E6" s="84"/>
      <c r="F6" s="84"/>
      <c r="G6" s="84"/>
      <c r="H6" s="96" t="s">
        <v>291</v>
      </c>
      <c r="I6" s="84"/>
      <c r="J6" s="84"/>
      <c r="K6" s="84"/>
      <c r="L6" s="84"/>
      <c r="M6" s="84"/>
      <c r="N6" s="96" t="s">
        <v>528</v>
      </c>
      <c r="O6" s="84"/>
    </row>
    <row r="7" spans="1:15" ht="27.75" customHeight="1">
      <c r="A7" s="96" t="s">
        <v>32</v>
      </c>
      <c r="B7" s="84"/>
      <c r="C7" s="84"/>
      <c r="D7" s="84"/>
      <c r="E7" s="84"/>
      <c r="F7" s="84"/>
      <c r="G7" s="84"/>
      <c r="H7" s="96" t="s">
        <v>286</v>
      </c>
      <c r="I7" s="84"/>
      <c r="J7" s="84"/>
      <c r="K7" s="84"/>
      <c r="L7" s="84"/>
      <c r="M7" s="84"/>
      <c r="N7" s="96" t="s">
        <v>519</v>
      </c>
      <c r="O7" s="84"/>
    </row>
    <row r="8" spans="1:15" ht="24" customHeight="1">
      <c r="A8" s="96" t="s">
        <v>520</v>
      </c>
      <c r="B8" s="84"/>
      <c r="C8" s="84"/>
      <c r="D8" s="84"/>
      <c r="E8" s="84"/>
      <c r="F8" s="84"/>
      <c r="G8" s="84"/>
      <c r="H8" s="96" t="s">
        <v>521</v>
      </c>
      <c r="I8" s="84"/>
      <c r="J8" s="84"/>
      <c r="K8" s="84"/>
      <c r="L8" s="84"/>
      <c r="M8" s="84"/>
      <c r="N8" s="96" t="s">
        <v>522</v>
      </c>
      <c r="O8" s="84"/>
    </row>
    <row r="9" spans="1:15" ht="24" customHeight="1">
      <c r="A9" s="96" t="s">
        <v>523</v>
      </c>
      <c r="B9" s="84">
        <v>84652</v>
      </c>
      <c r="C9" s="84"/>
      <c r="D9" s="84"/>
      <c r="E9" s="84">
        <v>817</v>
      </c>
      <c r="F9" s="84"/>
      <c r="G9" s="84"/>
      <c r="H9" s="96" t="s">
        <v>287</v>
      </c>
      <c r="I9" s="84">
        <v>85039</v>
      </c>
      <c r="J9" s="84"/>
      <c r="K9" s="84"/>
      <c r="L9" s="84"/>
      <c r="M9" s="84"/>
      <c r="N9" s="96" t="s">
        <v>524</v>
      </c>
      <c r="O9" s="84">
        <v>430</v>
      </c>
    </row>
    <row r="10" spans="1:15" ht="24" customHeight="1">
      <c r="A10" s="96" t="s">
        <v>664</v>
      </c>
      <c r="B10" s="84">
        <v>181</v>
      </c>
      <c r="C10" s="84"/>
      <c r="D10" s="84"/>
      <c r="E10" s="84">
        <v>684</v>
      </c>
      <c r="F10" s="84"/>
      <c r="G10" s="84"/>
      <c r="H10" s="96" t="s">
        <v>288</v>
      </c>
      <c r="I10" s="84"/>
      <c r="J10" s="84"/>
      <c r="K10" s="84">
        <v>755</v>
      </c>
      <c r="L10" s="84"/>
      <c r="M10" s="84"/>
      <c r="N10" s="96" t="s">
        <v>665</v>
      </c>
      <c r="O10" s="84">
        <v>110</v>
      </c>
    </row>
    <row r="11" spans="1:15" ht="24" customHeight="1">
      <c r="A11" s="96" t="s">
        <v>869</v>
      </c>
      <c r="B11" s="84">
        <v>174</v>
      </c>
      <c r="C11" s="84"/>
      <c r="D11" s="84"/>
      <c r="E11" s="84">
        <v>1953</v>
      </c>
      <c r="F11" s="84"/>
      <c r="G11" s="84"/>
      <c r="H11" s="96" t="s">
        <v>870</v>
      </c>
      <c r="I11" s="84"/>
      <c r="J11" s="84"/>
      <c r="K11" s="84">
        <v>2075</v>
      </c>
      <c r="L11" s="84"/>
      <c r="M11" s="84"/>
      <c r="N11" s="96" t="s">
        <v>871</v>
      </c>
      <c r="O11" s="84">
        <v>52</v>
      </c>
    </row>
    <row r="12" spans="1:15" ht="24" customHeight="1">
      <c r="A12" s="96" t="s">
        <v>666</v>
      </c>
      <c r="B12" s="84"/>
      <c r="C12" s="84"/>
      <c r="D12" s="84"/>
      <c r="E12" s="84"/>
      <c r="F12" s="84"/>
      <c r="G12" s="84"/>
      <c r="H12" s="96" t="s">
        <v>667</v>
      </c>
      <c r="I12" s="84"/>
      <c r="J12" s="84"/>
      <c r="K12" s="84"/>
      <c r="L12" s="84"/>
      <c r="M12" s="84"/>
      <c r="N12" s="96" t="s">
        <v>668</v>
      </c>
      <c r="O12" s="84"/>
    </row>
    <row r="13" spans="1:15" ht="27.75" customHeight="1">
      <c r="A13" s="96" t="s">
        <v>669</v>
      </c>
      <c r="B13" s="84"/>
      <c r="C13" s="84"/>
      <c r="D13" s="84"/>
      <c r="E13" s="84"/>
      <c r="F13" s="84"/>
      <c r="G13" s="84"/>
      <c r="H13" s="96" t="s">
        <v>670</v>
      </c>
      <c r="I13" s="84"/>
      <c r="J13" s="84"/>
      <c r="K13" s="84"/>
      <c r="L13" s="84"/>
      <c r="M13" s="84"/>
      <c r="N13" s="96" t="s">
        <v>671</v>
      </c>
      <c r="O13" s="84"/>
    </row>
    <row r="14" spans="1:15" ht="24" customHeight="1">
      <c r="A14" s="96" t="s">
        <v>525</v>
      </c>
      <c r="B14" s="84"/>
      <c r="C14" s="95"/>
      <c r="D14" s="95"/>
      <c r="E14" s="95"/>
      <c r="F14" s="95"/>
      <c r="G14" s="84"/>
      <c r="H14" s="96" t="s">
        <v>289</v>
      </c>
      <c r="I14" s="84"/>
      <c r="J14" s="84"/>
      <c r="K14" s="84"/>
      <c r="L14" s="84"/>
      <c r="M14" s="84"/>
      <c r="N14" s="96" t="s">
        <v>526</v>
      </c>
      <c r="O14" s="84"/>
    </row>
    <row r="15" spans="1:15" ht="24" customHeight="1">
      <c r="A15" s="96" t="s">
        <v>672</v>
      </c>
      <c r="B15" s="84"/>
      <c r="C15" s="84"/>
      <c r="D15" s="84"/>
      <c r="E15" s="84"/>
      <c r="F15" s="84"/>
      <c r="G15" s="84"/>
      <c r="H15" s="96" t="s">
        <v>673</v>
      </c>
      <c r="I15" s="84"/>
      <c r="J15" s="84"/>
      <c r="K15" s="84"/>
      <c r="L15" s="84"/>
      <c r="M15" s="84"/>
      <c r="N15" s="96" t="s">
        <v>674</v>
      </c>
      <c r="O15" s="84"/>
    </row>
    <row r="16" spans="1:15" ht="24" customHeight="1">
      <c r="A16" s="96" t="s">
        <v>181</v>
      </c>
      <c r="B16" s="84"/>
      <c r="C16" s="84"/>
      <c r="D16" s="84"/>
      <c r="E16" s="84"/>
      <c r="F16" s="84"/>
      <c r="G16" s="84"/>
      <c r="H16" s="96" t="s">
        <v>290</v>
      </c>
      <c r="I16" s="84"/>
      <c r="J16" s="84"/>
      <c r="K16" s="84"/>
      <c r="L16" s="84"/>
      <c r="M16" s="84"/>
      <c r="N16" s="96" t="s">
        <v>527</v>
      </c>
      <c r="O16" s="84"/>
    </row>
    <row r="17" spans="1:15" ht="31.5" customHeight="1">
      <c r="A17" s="96" t="s">
        <v>284</v>
      </c>
      <c r="B17" s="84"/>
      <c r="C17" s="84"/>
      <c r="D17" s="84"/>
      <c r="E17" s="84"/>
      <c r="F17" s="84"/>
      <c r="G17" s="84"/>
      <c r="H17" s="96" t="s">
        <v>292</v>
      </c>
      <c r="I17" s="84"/>
      <c r="J17" s="84"/>
      <c r="K17" s="84"/>
      <c r="L17" s="84"/>
      <c r="M17" s="84"/>
      <c r="N17" s="96" t="s">
        <v>529</v>
      </c>
      <c r="O17" s="84"/>
    </row>
    <row r="18" spans="1:15" ht="24" customHeight="1">
      <c r="A18" s="96" t="s">
        <v>25</v>
      </c>
      <c r="B18" s="84"/>
      <c r="C18" s="84"/>
      <c r="D18" s="84"/>
      <c r="E18" s="84"/>
      <c r="F18" s="84"/>
      <c r="G18" s="84"/>
      <c r="H18" s="96" t="s">
        <v>675</v>
      </c>
      <c r="I18" s="84"/>
      <c r="J18" s="84"/>
      <c r="K18" s="84"/>
      <c r="L18" s="84"/>
      <c r="M18" s="84"/>
      <c r="N18" s="96" t="s">
        <v>530</v>
      </c>
      <c r="O18" s="84"/>
    </row>
    <row r="19" spans="1:15" ht="24" customHeight="1">
      <c r="A19" s="96" t="s">
        <v>531</v>
      </c>
      <c r="B19" s="84">
        <v>291</v>
      </c>
      <c r="C19" s="84"/>
      <c r="D19" s="84"/>
      <c r="E19" s="84"/>
      <c r="F19" s="84"/>
      <c r="G19" s="84">
        <v>15000</v>
      </c>
      <c r="H19" s="96" t="s">
        <v>293</v>
      </c>
      <c r="I19" s="84">
        <v>15288</v>
      </c>
      <c r="J19" s="84"/>
      <c r="K19" s="84"/>
      <c r="L19" s="84"/>
      <c r="M19" s="84"/>
      <c r="N19" s="96" t="s">
        <v>532</v>
      </c>
      <c r="O19" s="84">
        <v>3</v>
      </c>
    </row>
    <row r="20" spans="1:15" ht="24" customHeight="1">
      <c r="A20" s="96" t="s">
        <v>864</v>
      </c>
      <c r="B20" s="84"/>
      <c r="C20" s="84"/>
      <c r="D20" s="84"/>
      <c r="E20" s="84"/>
      <c r="F20" s="84"/>
      <c r="G20" s="84"/>
      <c r="H20" s="96" t="s">
        <v>899</v>
      </c>
      <c r="I20" s="84"/>
      <c r="J20" s="84"/>
      <c r="K20" s="84"/>
      <c r="L20" s="84"/>
      <c r="M20" s="84"/>
      <c r="N20" s="96" t="s">
        <v>900</v>
      </c>
      <c r="O20" s="84"/>
    </row>
    <row r="21" spans="1:15" ht="15">
      <c r="A21" s="96"/>
      <c r="B21" s="84"/>
      <c r="C21" s="84"/>
      <c r="D21" s="84"/>
      <c r="E21" s="84"/>
      <c r="F21" s="84"/>
      <c r="G21" s="84"/>
      <c r="H21" s="96"/>
      <c r="I21" s="84"/>
      <c r="J21" s="84"/>
      <c r="K21" s="84"/>
      <c r="L21" s="84"/>
      <c r="M21" s="84"/>
      <c r="N21" s="96"/>
      <c r="O21" s="84"/>
    </row>
    <row r="22" spans="1:15" ht="19.5" customHeight="1">
      <c r="A22" s="29" t="s">
        <v>676</v>
      </c>
      <c r="B22" s="84">
        <f>SUM(B5:B21)</f>
        <v>85298</v>
      </c>
      <c r="C22" s="84"/>
      <c r="D22" s="84"/>
      <c r="E22" s="84">
        <f>SUM(E5:E21)</f>
        <v>3454</v>
      </c>
      <c r="F22" s="84"/>
      <c r="G22" s="84">
        <f>SUM(G5:G21)</f>
        <v>15000</v>
      </c>
      <c r="H22" s="29" t="s">
        <v>653</v>
      </c>
      <c r="I22" s="84">
        <f>SUM(I5:I21)</f>
        <v>100327</v>
      </c>
      <c r="J22" s="84"/>
      <c r="K22" s="84">
        <f>SUM(K5:K21)</f>
        <v>2830</v>
      </c>
      <c r="L22" s="84"/>
      <c r="M22" s="84"/>
      <c r="N22" s="30" t="s">
        <v>677</v>
      </c>
      <c r="O22" s="84">
        <f>SUM(O5:O21)</f>
        <v>595</v>
      </c>
    </row>
    <row r="23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</sheetData>
  <mergeCells count="3">
    <mergeCell ref="A1:O1"/>
    <mergeCell ref="A2:O2"/>
    <mergeCell ref="A3:O3"/>
  </mergeCells>
  <phoneticPr fontId="2" type="noConversion"/>
  <pageMargins left="0.69930555555555596" right="0.69930555555555596" top="0.75" bottom="0.75" header="0.3" footer="0.3"/>
  <pageSetup paperSize="9" scale="79" orientation="landscape" r:id="rId1"/>
  <headerFooter>
    <oddFooter>&amp;C43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view="pageLayout" topLeftCell="A10" zoomScaleNormal="100" workbookViewId="0">
      <selection activeCell="H27" sqref="H27"/>
    </sheetView>
  </sheetViews>
  <sheetFormatPr defaultColWidth="9.125" defaultRowHeight="14.25"/>
  <cols>
    <col min="1" max="1" width="21.75" style="183" customWidth="1"/>
    <col min="2" max="2" width="7.125" style="176" customWidth="1"/>
    <col min="3" max="3" width="7.375" style="176" customWidth="1"/>
    <col min="4" max="4" width="6.375" style="176" customWidth="1"/>
    <col min="5" max="5" width="8.125" style="176" customWidth="1"/>
    <col min="6" max="6" width="6.625" style="176" customWidth="1"/>
    <col min="7" max="7" width="8.25" style="176" customWidth="1"/>
    <col min="8" max="8" width="21.75" style="176" customWidth="1"/>
    <col min="9" max="9" width="8.25" style="176" customWidth="1"/>
    <col min="10" max="10" width="7.375" style="176" customWidth="1"/>
    <col min="11" max="11" width="8.125" style="176" customWidth="1"/>
    <col min="12" max="12" width="6.625" style="176" customWidth="1"/>
    <col min="13" max="13" width="8.25" style="176" customWidth="1"/>
    <col min="14" max="14" width="21.75" style="176" customWidth="1"/>
    <col min="15" max="15" width="7.75" style="176" customWidth="1"/>
    <col min="16" max="16384" width="9.125" style="176"/>
  </cols>
  <sheetData>
    <row r="1" spans="1:15" ht="30.2" customHeight="1">
      <c r="A1" s="262" t="s">
        <v>895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 ht="17.100000000000001" customHeight="1">
      <c r="A2" s="238" t="s">
        <v>896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</row>
    <row r="3" spans="1:15" ht="17.100000000000001" customHeight="1">
      <c r="A3" s="263" t="s">
        <v>3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</row>
    <row r="4" spans="1:15" ht="24">
      <c r="A4" s="184" t="s">
        <v>516</v>
      </c>
      <c r="B4" s="187" t="s">
        <v>27</v>
      </c>
      <c r="C4" s="187" t="s">
        <v>4</v>
      </c>
      <c r="D4" s="187" t="s">
        <v>197</v>
      </c>
      <c r="E4" s="187" t="s">
        <v>6</v>
      </c>
      <c r="F4" s="187" t="s">
        <v>867</v>
      </c>
      <c r="G4" s="187" t="s">
        <v>73</v>
      </c>
      <c r="H4" s="184" t="s">
        <v>517</v>
      </c>
      <c r="I4" s="187" t="s">
        <v>28</v>
      </c>
      <c r="J4" s="187" t="s">
        <v>206</v>
      </c>
      <c r="K4" s="187" t="s">
        <v>7</v>
      </c>
      <c r="L4" s="187" t="s">
        <v>266</v>
      </c>
      <c r="M4" s="187" t="s">
        <v>868</v>
      </c>
      <c r="N4" s="184" t="s">
        <v>518</v>
      </c>
      <c r="O4" s="187" t="s">
        <v>30</v>
      </c>
    </row>
    <row r="5" spans="1:15" ht="24" customHeight="1">
      <c r="A5" s="96" t="s">
        <v>662</v>
      </c>
      <c r="B5" s="84"/>
      <c r="C5" s="84"/>
      <c r="D5" s="84"/>
      <c r="E5" s="84"/>
      <c r="F5" s="84"/>
      <c r="G5" s="84"/>
      <c r="H5" s="96" t="s">
        <v>285</v>
      </c>
      <c r="I5" s="84"/>
      <c r="J5" s="84"/>
      <c r="K5" s="84"/>
      <c r="L5" s="84"/>
      <c r="M5" s="84"/>
      <c r="N5" s="96" t="s">
        <v>663</v>
      </c>
      <c r="O5" s="84"/>
    </row>
    <row r="6" spans="1:15" ht="24" customHeight="1">
      <c r="A6" s="96" t="s">
        <v>31</v>
      </c>
      <c r="B6" s="84"/>
      <c r="C6" s="84"/>
      <c r="D6" s="84"/>
      <c r="E6" s="84"/>
      <c r="F6" s="84"/>
      <c r="G6" s="84"/>
      <c r="H6" s="96" t="s">
        <v>291</v>
      </c>
      <c r="I6" s="84"/>
      <c r="J6" s="84"/>
      <c r="K6" s="84"/>
      <c r="L6" s="84"/>
      <c r="M6" s="84"/>
      <c r="N6" s="96" t="s">
        <v>528</v>
      </c>
      <c r="O6" s="84"/>
    </row>
    <row r="7" spans="1:15" ht="24" customHeight="1">
      <c r="A7" s="96" t="s">
        <v>32</v>
      </c>
      <c r="B7" s="84"/>
      <c r="C7" s="84"/>
      <c r="D7" s="84"/>
      <c r="E7" s="84"/>
      <c r="F7" s="84"/>
      <c r="G7" s="84"/>
      <c r="H7" s="96" t="s">
        <v>286</v>
      </c>
      <c r="I7" s="84"/>
      <c r="J7" s="84"/>
      <c r="K7" s="84"/>
      <c r="L7" s="84"/>
      <c r="M7" s="84"/>
      <c r="N7" s="96" t="s">
        <v>519</v>
      </c>
      <c r="O7" s="84"/>
    </row>
    <row r="8" spans="1:15" ht="24" customHeight="1">
      <c r="A8" s="96" t="s">
        <v>520</v>
      </c>
      <c r="B8" s="84"/>
      <c r="C8" s="84"/>
      <c r="D8" s="84"/>
      <c r="E8" s="84"/>
      <c r="F8" s="84"/>
      <c r="G8" s="84"/>
      <c r="H8" s="96" t="s">
        <v>521</v>
      </c>
      <c r="I8" s="84"/>
      <c r="J8" s="84"/>
      <c r="K8" s="84"/>
      <c r="L8" s="84"/>
      <c r="M8" s="84"/>
      <c r="N8" s="96" t="s">
        <v>522</v>
      </c>
      <c r="O8" s="84"/>
    </row>
    <row r="9" spans="1:15" ht="24" customHeight="1">
      <c r="A9" s="96" t="s">
        <v>523</v>
      </c>
      <c r="B9" s="84">
        <v>13380</v>
      </c>
      <c r="C9" s="84"/>
      <c r="D9" s="84"/>
      <c r="E9" s="84">
        <v>1892</v>
      </c>
      <c r="F9" s="84"/>
      <c r="G9" s="84"/>
      <c r="H9" s="96" t="s">
        <v>287</v>
      </c>
      <c r="I9" s="84">
        <v>10459</v>
      </c>
      <c r="J9" s="84"/>
      <c r="K9" s="84"/>
      <c r="L9" s="84">
        <v>4800</v>
      </c>
      <c r="M9" s="84"/>
      <c r="N9" s="96" t="s">
        <v>524</v>
      </c>
      <c r="O9" s="84">
        <v>13</v>
      </c>
    </row>
    <row r="10" spans="1:15" ht="24" customHeight="1">
      <c r="A10" s="96" t="s">
        <v>664</v>
      </c>
      <c r="B10" s="84">
        <v>1122</v>
      </c>
      <c r="C10" s="84"/>
      <c r="D10" s="84"/>
      <c r="E10" s="84">
        <v>529</v>
      </c>
      <c r="F10" s="84"/>
      <c r="G10" s="84"/>
      <c r="H10" s="96" t="s">
        <v>288</v>
      </c>
      <c r="I10" s="84"/>
      <c r="J10" s="84"/>
      <c r="K10" s="84"/>
      <c r="L10" s="84"/>
      <c r="M10" s="84"/>
      <c r="N10" s="96" t="s">
        <v>665</v>
      </c>
      <c r="O10" s="84">
        <v>1651</v>
      </c>
    </row>
    <row r="11" spans="1:15" ht="24" customHeight="1">
      <c r="A11" s="96" t="s">
        <v>666</v>
      </c>
      <c r="B11" s="84"/>
      <c r="C11" s="84"/>
      <c r="D11" s="84"/>
      <c r="E11" s="84"/>
      <c r="F11" s="84"/>
      <c r="G11" s="84"/>
      <c r="H11" s="96" t="s">
        <v>667</v>
      </c>
      <c r="I11" s="84"/>
      <c r="J11" s="84"/>
      <c r="K11" s="84"/>
      <c r="L11" s="84"/>
      <c r="M11" s="84"/>
      <c r="N11" s="96" t="s">
        <v>668</v>
      </c>
      <c r="O11" s="84"/>
    </row>
    <row r="12" spans="1:15" ht="24" customHeight="1">
      <c r="A12" s="96" t="s">
        <v>669</v>
      </c>
      <c r="B12" s="84"/>
      <c r="C12" s="84"/>
      <c r="D12" s="84"/>
      <c r="E12" s="84"/>
      <c r="F12" s="84"/>
      <c r="G12" s="84"/>
      <c r="H12" s="96" t="s">
        <v>670</v>
      </c>
      <c r="I12" s="84"/>
      <c r="J12" s="84"/>
      <c r="K12" s="84"/>
      <c r="L12" s="84"/>
      <c r="M12" s="84"/>
      <c r="N12" s="96" t="s">
        <v>671</v>
      </c>
      <c r="O12" s="84"/>
    </row>
    <row r="13" spans="1:15" ht="24" customHeight="1">
      <c r="A13" s="96" t="s">
        <v>525</v>
      </c>
      <c r="B13" s="84"/>
      <c r="C13" s="95"/>
      <c r="D13" s="95"/>
      <c r="E13" s="95"/>
      <c r="F13" s="95"/>
      <c r="G13" s="84"/>
      <c r="H13" s="96" t="s">
        <v>289</v>
      </c>
      <c r="I13" s="84"/>
      <c r="J13" s="84"/>
      <c r="K13" s="84"/>
      <c r="L13" s="84"/>
      <c r="M13" s="84"/>
      <c r="N13" s="96" t="s">
        <v>526</v>
      </c>
      <c r="O13" s="84"/>
    </row>
    <row r="14" spans="1:15" ht="24" customHeight="1">
      <c r="A14" s="96" t="s">
        <v>672</v>
      </c>
      <c r="B14" s="84"/>
      <c r="C14" s="84"/>
      <c r="D14" s="84"/>
      <c r="E14" s="84"/>
      <c r="F14" s="84"/>
      <c r="G14" s="84"/>
      <c r="H14" s="96" t="s">
        <v>673</v>
      </c>
      <c r="I14" s="84"/>
      <c r="J14" s="84"/>
      <c r="K14" s="84"/>
      <c r="L14" s="84"/>
      <c r="M14" s="84"/>
      <c r="N14" s="96" t="s">
        <v>674</v>
      </c>
      <c r="O14" s="84"/>
    </row>
    <row r="15" spans="1:15" ht="24" customHeight="1">
      <c r="A15" s="96" t="s">
        <v>181</v>
      </c>
      <c r="B15" s="84"/>
      <c r="C15" s="84"/>
      <c r="D15" s="84"/>
      <c r="E15" s="84"/>
      <c r="F15" s="84"/>
      <c r="G15" s="84"/>
      <c r="H15" s="96" t="s">
        <v>290</v>
      </c>
      <c r="I15" s="84"/>
      <c r="J15" s="84"/>
      <c r="K15" s="84"/>
      <c r="L15" s="84"/>
      <c r="M15" s="84"/>
      <c r="N15" s="96" t="s">
        <v>527</v>
      </c>
      <c r="O15" s="84"/>
    </row>
    <row r="16" spans="1:15" ht="24" customHeight="1">
      <c r="A16" s="96" t="s">
        <v>284</v>
      </c>
      <c r="B16" s="84"/>
      <c r="C16" s="84"/>
      <c r="D16" s="84"/>
      <c r="E16" s="84"/>
      <c r="F16" s="84"/>
      <c r="G16" s="84"/>
      <c r="H16" s="96" t="s">
        <v>292</v>
      </c>
      <c r="I16" s="84"/>
      <c r="J16" s="84"/>
      <c r="K16" s="84"/>
      <c r="L16" s="84"/>
      <c r="M16" s="84"/>
      <c r="N16" s="96" t="s">
        <v>529</v>
      </c>
      <c r="O16" s="84"/>
    </row>
    <row r="17" spans="1:15" ht="24" customHeight="1">
      <c r="A17" s="96" t="s">
        <v>25</v>
      </c>
      <c r="B17" s="84"/>
      <c r="C17" s="84"/>
      <c r="D17" s="84"/>
      <c r="E17" s="84"/>
      <c r="F17" s="84"/>
      <c r="G17" s="84"/>
      <c r="H17" s="96" t="s">
        <v>675</v>
      </c>
      <c r="I17" s="84"/>
      <c r="J17" s="84"/>
      <c r="K17" s="84"/>
      <c r="L17" s="84"/>
      <c r="M17" s="84"/>
      <c r="N17" s="96" t="s">
        <v>530</v>
      </c>
      <c r="O17" s="84"/>
    </row>
    <row r="18" spans="1:15" ht="24" customHeight="1">
      <c r="A18" s="96" t="s">
        <v>531</v>
      </c>
      <c r="B18" s="84">
        <v>1502</v>
      </c>
      <c r="C18" s="84"/>
      <c r="D18" s="84"/>
      <c r="E18" s="84"/>
      <c r="F18" s="84"/>
      <c r="G18" s="84">
        <v>93000</v>
      </c>
      <c r="H18" s="96" t="s">
        <v>293</v>
      </c>
      <c r="I18" s="84">
        <v>94502</v>
      </c>
      <c r="J18" s="84"/>
      <c r="K18" s="84"/>
      <c r="L18" s="84"/>
      <c r="M18" s="84"/>
      <c r="N18" s="96" t="s">
        <v>532</v>
      </c>
      <c r="O18" s="84"/>
    </row>
    <row r="19" spans="1:15" ht="24" customHeight="1">
      <c r="A19" s="96" t="s">
        <v>864</v>
      </c>
      <c r="B19" s="84"/>
      <c r="C19" s="84"/>
      <c r="D19" s="84"/>
      <c r="E19" s="84"/>
      <c r="F19" s="84"/>
      <c r="G19" s="84"/>
      <c r="H19" s="96" t="s">
        <v>899</v>
      </c>
      <c r="I19" s="84"/>
      <c r="J19" s="84"/>
      <c r="K19" s="84"/>
      <c r="L19" s="84"/>
      <c r="M19" s="84"/>
      <c r="N19" s="96" t="s">
        <v>900</v>
      </c>
      <c r="O19" s="84"/>
    </row>
    <row r="20" spans="1:15" ht="23.25" customHeight="1">
      <c r="A20" s="96"/>
      <c r="B20" s="84"/>
      <c r="C20" s="84"/>
      <c r="D20" s="84"/>
      <c r="E20" s="84"/>
      <c r="F20" s="84"/>
      <c r="G20" s="84"/>
      <c r="H20" s="96"/>
      <c r="I20" s="84"/>
      <c r="J20" s="84"/>
      <c r="K20" s="84"/>
      <c r="L20" s="84"/>
      <c r="M20" s="84"/>
      <c r="N20" s="96"/>
      <c r="O20" s="84"/>
    </row>
    <row r="21" spans="1:15" ht="27" customHeight="1">
      <c r="A21" s="29" t="s">
        <v>676</v>
      </c>
      <c r="B21" s="84">
        <v>16004</v>
      </c>
      <c r="C21" s="84"/>
      <c r="D21" s="84"/>
      <c r="E21" s="84">
        <v>2421</v>
      </c>
      <c r="F21" s="84"/>
      <c r="G21" s="84">
        <v>93000</v>
      </c>
      <c r="H21" s="29" t="s">
        <v>653</v>
      </c>
      <c r="I21" s="84">
        <v>104961</v>
      </c>
      <c r="J21" s="84"/>
      <c r="K21" s="84"/>
      <c r="L21" s="84">
        <v>4800</v>
      </c>
      <c r="M21" s="84"/>
      <c r="N21" s="30" t="s">
        <v>677</v>
      </c>
      <c r="O21" s="84">
        <v>1664</v>
      </c>
    </row>
    <row r="22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</sheetData>
  <mergeCells count="3">
    <mergeCell ref="A1:O1"/>
    <mergeCell ref="A2:O2"/>
    <mergeCell ref="A3:O3"/>
  </mergeCells>
  <phoneticPr fontId="2" type="noConversion"/>
  <pageMargins left="0.7" right="0.7" top="0.75" bottom="0.75" header="0.3" footer="0.3"/>
  <pageSetup paperSize="9" scale="79" orientation="landscape" r:id="rId1"/>
  <headerFooter>
    <oddFooter xml:space="preserve">&amp;C44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D20"/>
  <sheetViews>
    <sheetView showGridLines="0" showZeros="0" view="pageLayout" topLeftCell="F7" zoomScaleNormal="100" zoomScaleSheetLayoutView="100" workbookViewId="0">
      <selection activeCell="S17" sqref="S17"/>
    </sheetView>
  </sheetViews>
  <sheetFormatPr defaultColWidth="9.125" defaultRowHeight="14.25"/>
  <cols>
    <col min="1" max="1" width="23" style="41" customWidth="1"/>
    <col min="2" max="13" width="8.875" style="41" customWidth="1"/>
    <col min="14" max="14" width="29.5" style="41" customWidth="1"/>
    <col min="15" max="26" width="8.375" style="41" customWidth="1"/>
    <col min="27" max="29" width="0" style="41" hidden="1" customWidth="1"/>
    <col min="30" max="16384" width="9.125" style="42"/>
  </cols>
  <sheetData>
    <row r="1" spans="1:30" s="34" customFormat="1" ht="33.75" customHeight="1">
      <c r="A1" s="293" t="s">
        <v>817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 t="s">
        <v>955</v>
      </c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</row>
    <row r="2" spans="1:30" s="34" customFormat="1" ht="17.100000000000001" customHeight="1">
      <c r="A2" s="283" t="s">
        <v>818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</row>
    <row r="3" spans="1:30" s="34" customFormat="1" ht="17.100000000000001" customHeight="1">
      <c r="A3" s="284" t="s">
        <v>3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3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</row>
    <row r="4" spans="1:30" s="34" customFormat="1" ht="27" customHeight="1">
      <c r="A4" s="286" t="s">
        <v>0</v>
      </c>
      <c r="B4" s="288" t="s">
        <v>819</v>
      </c>
      <c r="C4" s="289"/>
      <c r="D4" s="290"/>
      <c r="E4" s="288" t="s">
        <v>820</v>
      </c>
      <c r="F4" s="289"/>
      <c r="G4" s="290"/>
      <c r="H4" s="288" t="s">
        <v>821</v>
      </c>
      <c r="I4" s="289"/>
      <c r="J4" s="290"/>
      <c r="K4" s="288" t="s">
        <v>822</v>
      </c>
      <c r="L4" s="289"/>
      <c r="M4" s="290"/>
      <c r="N4" s="291" t="s">
        <v>0</v>
      </c>
      <c r="O4" s="288" t="s">
        <v>819</v>
      </c>
      <c r="P4" s="289"/>
      <c r="Q4" s="290"/>
      <c r="R4" s="288" t="s">
        <v>820</v>
      </c>
      <c r="S4" s="289"/>
      <c r="T4" s="290"/>
      <c r="U4" s="288" t="s">
        <v>821</v>
      </c>
      <c r="V4" s="289"/>
      <c r="W4" s="290"/>
      <c r="X4" s="288" t="s">
        <v>822</v>
      </c>
      <c r="Y4" s="289"/>
      <c r="Z4" s="290"/>
      <c r="AA4" s="35" t="s">
        <v>65</v>
      </c>
      <c r="AB4" s="36" t="s">
        <v>66</v>
      </c>
      <c r="AC4" s="36" t="s">
        <v>67</v>
      </c>
    </row>
    <row r="5" spans="1:30" s="34" customFormat="1" ht="27" customHeight="1">
      <c r="A5" s="287"/>
      <c r="B5" s="135" t="s">
        <v>282</v>
      </c>
      <c r="C5" s="135" t="s">
        <v>823</v>
      </c>
      <c r="D5" s="135" t="s">
        <v>14</v>
      </c>
      <c r="E5" s="135" t="s">
        <v>824</v>
      </c>
      <c r="F5" s="135" t="s">
        <v>823</v>
      </c>
      <c r="G5" s="135" t="s">
        <v>14</v>
      </c>
      <c r="H5" s="135" t="s">
        <v>824</v>
      </c>
      <c r="I5" s="135" t="s">
        <v>823</v>
      </c>
      <c r="J5" s="135" t="s">
        <v>14</v>
      </c>
      <c r="K5" s="135" t="s">
        <v>824</v>
      </c>
      <c r="L5" s="135" t="s">
        <v>823</v>
      </c>
      <c r="M5" s="135" t="s">
        <v>14</v>
      </c>
      <c r="N5" s="292"/>
      <c r="O5" s="135" t="s">
        <v>824</v>
      </c>
      <c r="P5" s="135" t="s">
        <v>823</v>
      </c>
      <c r="Q5" s="135" t="s">
        <v>14</v>
      </c>
      <c r="R5" s="135" t="s">
        <v>824</v>
      </c>
      <c r="S5" s="135" t="s">
        <v>823</v>
      </c>
      <c r="T5" s="135" t="s">
        <v>14</v>
      </c>
      <c r="U5" s="135" t="s">
        <v>824</v>
      </c>
      <c r="V5" s="135" t="s">
        <v>823</v>
      </c>
      <c r="W5" s="135" t="s">
        <v>14</v>
      </c>
      <c r="X5" s="135" t="s">
        <v>824</v>
      </c>
      <c r="Y5" s="135" t="s">
        <v>823</v>
      </c>
      <c r="Z5" s="135" t="s">
        <v>14</v>
      </c>
      <c r="AA5" s="35"/>
      <c r="AB5" s="36"/>
      <c r="AC5" s="36"/>
    </row>
    <row r="6" spans="1:30" s="34" customFormat="1" ht="27" customHeight="1">
      <c r="A6" s="136" t="s">
        <v>294</v>
      </c>
      <c r="B6" s="86">
        <f>E6+H6+K6</f>
        <v>2127</v>
      </c>
      <c r="C6" s="86">
        <f t="shared" ref="C6:D7" si="0">F6+I6+L6</f>
        <v>2127</v>
      </c>
      <c r="D6" s="86">
        <f t="shared" si="0"/>
        <v>2200</v>
      </c>
      <c r="E6" s="86">
        <v>920</v>
      </c>
      <c r="F6" s="86">
        <v>920</v>
      </c>
      <c r="G6" s="86">
        <v>1146</v>
      </c>
      <c r="H6" s="86">
        <v>300</v>
      </c>
      <c r="I6" s="86">
        <v>300</v>
      </c>
      <c r="J6" s="86">
        <v>300</v>
      </c>
      <c r="K6" s="86">
        <v>907</v>
      </c>
      <c r="L6" s="86">
        <v>907</v>
      </c>
      <c r="M6" s="86">
        <v>754</v>
      </c>
      <c r="N6" s="136" t="s">
        <v>318</v>
      </c>
      <c r="O6" s="86">
        <f>R6+U6+X6</f>
        <v>380</v>
      </c>
      <c r="P6" s="86">
        <f t="shared" ref="P6:Q7" si="1">S6+V6+Y6</f>
        <v>380</v>
      </c>
      <c r="Q6" s="86">
        <f t="shared" si="1"/>
        <v>380</v>
      </c>
      <c r="R6" s="86">
        <v>380</v>
      </c>
      <c r="S6" s="86">
        <v>380</v>
      </c>
      <c r="T6" s="86">
        <v>380</v>
      </c>
      <c r="U6" s="86"/>
      <c r="V6" s="86"/>
      <c r="W6" s="86"/>
      <c r="X6" s="86"/>
      <c r="Y6" s="86"/>
      <c r="Z6" s="86"/>
      <c r="AA6" s="37">
        <v>6257</v>
      </c>
      <c r="AB6" s="38">
        <v>0</v>
      </c>
      <c r="AC6" s="38">
        <v>0</v>
      </c>
      <c r="AD6" s="70"/>
    </row>
    <row r="7" spans="1:30" s="34" customFormat="1" ht="27" customHeight="1">
      <c r="A7" s="136" t="s">
        <v>295</v>
      </c>
      <c r="B7" s="86">
        <f>E7+H7+K7</f>
        <v>900</v>
      </c>
      <c r="C7" s="86">
        <f t="shared" si="0"/>
        <v>900</v>
      </c>
      <c r="D7" s="86">
        <f t="shared" si="0"/>
        <v>901</v>
      </c>
      <c r="E7" s="86">
        <v>900</v>
      </c>
      <c r="F7" s="86">
        <v>900</v>
      </c>
      <c r="G7" s="86">
        <v>901</v>
      </c>
      <c r="H7" s="86"/>
      <c r="I7" s="86"/>
      <c r="J7" s="86"/>
      <c r="K7" s="86"/>
      <c r="L7" s="86"/>
      <c r="M7" s="86"/>
      <c r="N7" s="136" t="s">
        <v>319</v>
      </c>
      <c r="O7" s="86">
        <f>R7+U7+X7</f>
        <v>2202</v>
      </c>
      <c r="P7" s="86">
        <f t="shared" si="1"/>
        <v>2095</v>
      </c>
      <c r="Q7" s="86">
        <f t="shared" si="1"/>
        <v>1567</v>
      </c>
      <c r="R7" s="86">
        <v>912</v>
      </c>
      <c r="S7" s="86">
        <v>912</v>
      </c>
      <c r="T7" s="86">
        <v>912</v>
      </c>
      <c r="U7" s="86">
        <v>300</v>
      </c>
      <c r="V7" s="86">
        <v>300</v>
      </c>
      <c r="W7" s="86">
        <v>300</v>
      </c>
      <c r="X7" s="86">
        <v>990</v>
      </c>
      <c r="Y7" s="86">
        <v>883</v>
      </c>
      <c r="Z7" s="86">
        <v>355</v>
      </c>
      <c r="AA7" s="37">
        <v>2417340</v>
      </c>
      <c r="AB7" s="38">
        <v>0</v>
      </c>
      <c r="AC7" s="38">
        <v>0</v>
      </c>
    </row>
    <row r="8" spans="1:30" s="34" customFormat="1" ht="27" customHeight="1">
      <c r="A8" s="136" t="s">
        <v>296</v>
      </c>
      <c r="B8" s="86"/>
      <c r="C8" s="136"/>
      <c r="D8" s="136"/>
      <c r="E8" s="86"/>
      <c r="F8" s="86"/>
      <c r="G8" s="86"/>
      <c r="H8" s="86"/>
      <c r="I8" s="86"/>
      <c r="J8" s="86"/>
      <c r="K8" s="86"/>
      <c r="L8" s="86"/>
      <c r="M8" s="86"/>
      <c r="N8" s="136" t="s">
        <v>320</v>
      </c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39"/>
      <c r="AB8" s="40"/>
      <c r="AC8" s="40"/>
    </row>
    <row r="9" spans="1:30" s="34" customFormat="1" ht="27" customHeight="1">
      <c r="A9" s="136" t="s">
        <v>297</v>
      </c>
      <c r="B9" s="86"/>
      <c r="C9" s="136"/>
      <c r="D9" s="136"/>
      <c r="E9" s="86"/>
      <c r="F9" s="86"/>
      <c r="G9" s="86"/>
      <c r="H9" s="86"/>
      <c r="I9" s="86"/>
      <c r="J9" s="86"/>
      <c r="K9" s="86"/>
      <c r="L9" s="86"/>
      <c r="M9" s="86"/>
      <c r="N9" s="136" t="s">
        <v>321</v>
      </c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39"/>
      <c r="AB9" s="40"/>
      <c r="AC9" s="40"/>
    </row>
    <row r="10" spans="1:30" s="34" customFormat="1" ht="27" customHeight="1">
      <c r="A10" s="137" t="s">
        <v>298</v>
      </c>
      <c r="B10" s="86"/>
      <c r="C10" s="137"/>
      <c r="D10" s="137"/>
      <c r="E10" s="86"/>
      <c r="F10" s="86"/>
      <c r="G10" s="86"/>
      <c r="H10" s="86"/>
      <c r="I10" s="86"/>
      <c r="J10" s="86"/>
      <c r="K10" s="86"/>
      <c r="L10" s="86"/>
      <c r="M10" s="86"/>
      <c r="N10" s="136" t="s">
        <v>322</v>
      </c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39"/>
      <c r="AB10" s="40"/>
      <c r="AC10" s="40"/>
    </row>
    <row r="11" spans="1:30" s="34" customFormat="1" ht="27" customHeight="1">
      <c r="A11" s="137"/>
      <c r="B11" s="86"/>
      <c r="C11" s="137"/>
      <c r="D11" s="137"/>
      <c r="E11" s="86"/>
      <c r="F11" s="86"/>
      <c r="G11" s="86"/>
      <c r="H11" s="86"/>
      <c r="I11" s="86"/>
      <c r="J11" s="86"/>
      <c r="K11" s="86"/>
      <c r="L11" s="86"/>
      <c r="M11" s="86"/>
      <c r="N11" s="13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39"/>
      <c r="AB11" s="40"/>
      <c r="AC11" s="40"/>
    </row>
    <row r="12" spans="1:30" s="34" customFormat="1" ht="27" customHeight="1">
      <c r="A12" s="136"/>
      <c r="B12" s="86"/>
      <c r="C12" s="136"/>
      <c r="D12" s="136"/>
      <c r="E12" s="86"/>
      <c r="F12" s="86"/>
      <c r="G12" s="86"/>
      <c r="H12" s="86"/>
      <c r="I12" s="86"/>
      <c r="J12" s="86"/>
      <c r="K12" s="86"/>
      <c r="L12" s="86"/>
      <c r="M12" s="86"/>
      <c r="N12" s="13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39"/>
      <c r="AB12" s="40"/>
      <c r="AC12" s="40"/>
    </row>
    <row r="13" spans="1:30" s="34" customFormat="1" ht="27" customHeight="1">
      <c r="A13" s="135" t="s">
        <v>33</v>
      </c>
      <c r="B13" s="86">
        <f t="shared" ref="B13:D16" si="2">E13+H13+K13</f>
        <v>3027</v>
      </c>
      <c r="C13" s="86">
        <f t="shared" si="2"/>
        <v>3027</v>
      </c>
      <c r="D13" s="86">
        <f t="shared" si="2"/>
        <v>3101</v>
      </c>
      <c r="E13" s="86">
        <f>SUM(E6:E12)</f>
        <v>1820</v>
      </c>
      <c r="F13" s="86">
        <f t="shared" ref="F13:M13" si="3">SUM(F6:F12)</f>
        <v>1820</v>
      </c>
      <c r="G13" s="86">
        <f t="shared" si="3"/>
        <v>2047</v>
      </c>
      <c r="H13" s="86">
        <f t="shared" si="3"/>
        <v>300</v>
      </c>
      <c r="I13" s="86">
        <f t="shared" si="3"/>
        <v>300</v>
      </c>
      <c r="J13" s="86">
        <f t="shared" si="3"/>
        <v>300</v>
      </c>
      <c r="K13" s="86">
        <f t="shared" si="3"/>
        <v>907</v>
      </c>
      <c r="L13" s="86">
        <f t="shared" si="3"/>
        <v>907</v>
      </c>
      <c r="M13" s="86">
        <f t="shared" si="3"/>
        <v>754</v>
      </c>
      <c r="N13" s="135" t="s">
        <v>34</v>
      </c>
      <c r="O13" s="86">
        <f t="shared" ref="O13:Q16" si="4">R13+U13+X13</f>
        <v>2582</v>
      </c>
      <c r="P13" s="86">
        <f t="shared" si="4"/>
        <v>2475</v>
      </c>
      <c r="Q13" s="86">
        <f t="shared" si="4"/>
        <v>1947</v>
      </c>
      <c r="R13" s="86">
        <f>SUM(R6:R12)</f>
        <v>1292</v>
      </c>
      <c r="S13" s="86">
        <f t="shared" ref="S13:Z13" si="5">SUM(S6:S12)</f>
        <v>1292</v>
      </c>
      <c r="T13" s="86">
        <f t="shared" si="5"/>
        <v>1292</v>
      </c>
      <c r="U13" s="86">
        <f t="shared" si="5"/>
        <v>300</v>
      </c>
      <c r="V13" s="86">
        <f t="shared" si="5"/>
        <v>300</v>
      </c>
      <c r="W13" s="86">
        <f t="shared" si="5"/>
        <v>300</v>
      </c>
      <c r="X13" s="86">
        <f t="shared" si="5"/>
        <v>990</v>
      </c>
      <c r="Y13" s="86">
        <f t="shared" si="5"/>
        <v>883</v>
      </c>
      <c r="Z13" s="86">
        <f t="shared" si="5"/>
        <v>355</v>
      </c>
      <c r="AA13" s="39"/>
      <c r="AB13" s="40"/>
      <c r="AC13" s="40"/>
    </row>
    <row r="14" spans="1:30" s="34" customFormat="1" ht="27" customHeight="1">
      <c r="A14" s="136" t="s">
        <v>4</v>
      </c>
      <c r="B14" s="86">
        <f t="shared" si="2"/>
        <v>0</v>
      </c>
      <c r="C14" s="136"/>
      <c r="D14" s="86">
        <f t="shared" si="2"/>
        <v>44</v>
      </c>
      <c r="E14" s="88"/>
      <c r="F14" s="88"/>
      <c r="G14" s="88">
        <v>44</v>
      </c>
      <c r="H14" s="88"/>
      <c r="I14" s="88"/>
      <c r="J14" s="88"/>
      <c r="K14" s="88"/>
      <c r="L14" s="86"/>
      <c r="M14" s="86"/>
      <c r="N14" s="136" t="s">
        <v>825</v>
      </c>
      <c r="O14" s="86">
        <f t="shared" si="4"/>
        <v>0</v>
      </c>
      <c r="P14" s="86">
        <f t="shared" si="4"/>
        <v>0</v>
      </c>
      <c r="Q14" s="86">
        <f t="shared" si="4"/>
        <v>44</v>
      </c>
      <c r="R14" s="88"/>
      <c r="S14" s="88"/>
      <c r="T14" s="88">
        <v>44</v>
      </c>
      <c r="U14" s="88"/>
      <c r="V14" s="88"/>
      <c r="W14" s="88"/>
      <c r="X14" s="88"/>
      <c r="Y14" s="86"/>
      <c r="Z14" s="86"/>
      <c r="AA14" s="39"/>
      <c r="AB14" s="40"/>
      <c r="AC14" s="40"/>
    </row>
    <row r="15" spans="1:30" s="34" customFormat="1" ht="27" customHeight="1">
      <c r="A15" s="136"/>
      <c r="B15" s="86">
        <f t="shared" si="2"/>
        <v>0</v>
      </c>
      <c r="C15" s="136"/>
      <c r="D15" s="86">
        <f t="shared" si="2"/>
        <v>0</v>
      </c>
      <c r="E15" s="88"/>
      <c r="F15" s="88"/>
      <c r="G15" s="88"/>
      <c r="H15" s="88"/>
      <c r="I15" s="88"/>
      <c r="J15" s="88"/>
      <c r="K15" s="88"/>
      <c r="L15" s="86"/>
      <c r="M15" s="86"/>
      <c r="N15" s="136" t="s">
        <v>7</v>
      </c>
      <c r="O15" s="86">
        <f t="shared" si="4"/>
        <v>816</v>
      </c>
      <c r="P15" s="86">
        <f t="shared" si="4"/>
        <v>923</v>
      </c>
      <c r="Q15" s="86">
        <f t="shared" si="4"/>
        <v>840</v>
      </c>
      <c r="R15" s="88">
        <v>544</v>
      </c>
      <c r="S15" s="88">
        <v>544</v>
      </c>
      <c r="T15" s="88">
        <v>614</v>
      </c>
      <c r="U15" s="88"/>
      <c r="V15" s="88"/>
      <c r="W15" s="88"/>
      <c r="X15" s="88">
        <v>272</v>
      </c>
      <c r="Y15" s="86">
        <v>379</v>
      </c>
      <c r="Z15" s="86">
        <v>226</v>
      </c>
      <c r="AA15" s="39"/>
      <c r="AB15" s="40"/>
      <c r="AC15" s="40"/>
    </row>
    <row r="16" spans="1:30" s="34" customFormat="1" ht="27" customHeight="1">
      <c r="A16" s="136" t="s">
        <v>6</v>
      </c>
      <c r="B16" s="86">
        <f t="shared" si="2"/>
        <v>371</v>
      </c>
      <c r="C16" s="86">
        <f t="shared" si="2"/>
        <v>371</v>
      </c>
      <c r="D16" s="86">
        <f t="shared" si="2"/>
        <v>371</v>
      </c>
      <c r="E16" s="88">
        <v>16</v>
      </c>
      <c r="F16" s="88">
        <v>16</v>
      </c>
      <c r="G16" s="88">
        <v>16</v>
      </c>
      <c r="H16" s="88"/>
      <c r="I16" s="88"/>
      <c r="J16" s="88"/>
      <c r="K16" s="86">
        <v>355</v>
      </c>
      <c r="L16" s="86">
        <v>355</v>
      </c>
      <c r="M16" s="86">
        <v>355</v>
      </c>
      <c r="N16" s="136" t="s">
        <v>8</v>
      </c>
      <c r="O16" s="86">
        <f t="shared" si="4"/>
        <v>0</v>
      </c>
      <c r="P16" s="86">
        <f t="shared" si="4"/>
        <v>0</v>
      </c>
      <c r="Q16" s="86">
        <f t="shared" si="4"/>
        <v>685</v>
      </c>
      <c r="R16" s="88"/>
      <c r="S16" s="88"/>
      <c r="T16" s="88">
        <v>157</v>
      </c>
      <c r="U16" s="88"/>
      <c r="V16" s="88"/>
      <c r="W16" s="88"/>
      <c r="X16" s="88"/>
      <c r="Y16" s="86"/>
      <c r="Z16" s="86">
        <v>528</v>
      </c>
      <c r="AA16" s="39"/>
      <c r="AB16" s="40"/>
      <c r="AC16" s="40"/>
    </row>
    <row r="17" spans="1:29" s="34" customFormat="1" ht="27" customHeight="1">
      <c r="A17" s="136"/>
      <c r="B17" s="136"/>
      <c r="C17" s="136"/>
      <c r="D17" s="136"/>
      <c r="E17" s="88"/>
      <c r="F17" s="88"/>
      <c r="G17" s="88"/>
      <c r="H17" s="88"/>
      <c r="I17" s="88"/>
      <c r="J17" s="88"/>
      <c r="K17" s="88"/>
      <c r="L17" s="86"/>
      <c r="M17" s="86"/>
      <c r="N17" s="136"/>
      <c r="O17" s="136"/>
      <c r="P17" s="136"/>
      <c r="Q17" s="136"/>
      <c r="R17" s="88"/>
      <c r="S17" s="88"/>
      <c r="T17" s="88"/>
      <c r="U17" s="88"/>
      <c r="V17" s="88"/>
      <c r="W17" s="88"/>
      <c r="X17" s="88"/>
      <c r="Y17" s="86"/>
      <c r="Z17" s="86"/>
      <c r="AA17" s="39"/>
      <c r="AB17" s="40"/>
      <c r="AC17" s="40"/>
    </row>
    <row r="18" spans="1:29" s="34" customFormat="1" ht="27" customHeight="1">
      <c r="A18" s="136"/>
      <c r="B18" s="136"/>
      <c r="C18" s="136"/>
      <c r="D18" s="136"/>
      <c r="E18" s="88"/>
      <c r="F18" s="88"/>
      <c r="G18" s="88"/>
      <c r="H18" s="88"/>
      <c r="I18" s="88"/>
      <c r="J18" s="88"/>
      <c r="K18" s="88"/>
      <c r="L18" s="86"/>
      <c r="M18" s="86"/>
      <c r="N18" s="136"/>
      <c r="O18" s="136"/>
      <c r="P18" s="136"/>
      <c r="Q18" s="136"/>
      <c r="R18" s="88"/>
      <c r="S18" s="88"/>
      <c r="T18" s="88"/>
      <c r="U18" s="88"/>
      <c r="V18" s="88"/>
      <c r="W18" s="88"/>
      <c r="X18" s="88"/>
      <c r="Y18" s="86"/>
      <c r="Z18" s="86"/>
      <c r="AA18" s="39"/>
      <c r="AB18" s="40"/>
      <c r="AC18" s="40"/>
    </row>
    <row r="19" spans="1:29" s="34" customFormat="1" ht="27" customHeight="1">
      <c r="A19" s="135" t="s">
        <v>75</v>
      </c>
      <c r="B19" s="86">
        <f t="shared" ref="B19:L19" si="6">SUM(B13:B16)</f>
        <v>3398</v>
      </c>
      <c r="C19" s="86">
        <f t="shared" si="6"/>
        <v>3398</v>
      </c>
      <c r="D19" s="86">
        <f t="shared" si="6"/>
        <v>3516</v>
      </c>
      <c r="E19" s="86">
        <f t="shared" si="6"/>
        <v>1836</v>
      </c>
      <c r="F19" s="86">
        <f t="shared" si="6"/>
        <v>1836</v>
      </c>
      <c r="G19" s="86">
        <f t="shared" si="6"/>
        <v>2107</v>
      </c>
      <c r="H19" s="86">
        <f t="shared" si="6"/>
        <v>300</v>
      </c>
      <c r="I19" s="86">
        <f t="shared" si="6"/>
        <v>300</v>
      </c>
      <c r="J19" s="86">
        <f t="shared" si="6"/>
        <v>300</v>
      </c>
      <c r="K19" s="86">
        <f t="shared" si="6"/>
        <v>1262</v>
      </c>
      <c r="L19" s="86">
        <f t="shared" si="6"/>
        <v>1262</v>
      </c>
      <c r="M19" s="86">
        <f>SUM(M13:M16)</f>
        <v>1109</v>
      </c>
      <c r="N19" s="135" t="s">
        <v>76</v>
      </c>
      <c r="O19" s="86">
        <f t="shared" ref="O19:Y19" si="7">SUM(O13:O16)</f>
        <v>3398</v>
      </c>
      <c r="P19" s="86">
        <f t="shared" si="7"/>
        <v>3398</v>
      </c>
      <c r="Q19" s="86">
        <f t="shared" si="7"/>
        <v>3516</v>
      </c>
      <c r="R19" s="86">
        <f t="shared" si="7"/>
        <v>1836</v>
      </c>
      <c r="S19" s="86">
        <f t="shared" si="7"/>
        <v>1836</v>
      </c>
      <c r="T19" s="86">
        <f t="shared" si="7"/>
        <v>2107</v>
      </c>
      <c r="U19" s="86">
        <f t="shared" si="7"/>
        <v>300</v>
      </c>
      <c r="V19" s="86">
        <f t="shared" si="7"/>
        <v>300</v>
      </c>
      <c r="W19" s="86">
        <f t="shared" si="7"/>
        <v>300</v>
      </c>
      <c r="X19" s="86">
        <f t="shared" si="7"/>
        <v>1262</v>
      </c>
      <c r="Y19" s="86">
        <f t="shared" si="7"/>
        <v>1262</v>
      </c>
      <c r="Z19" s="86">
        <f>SUM(Z13:Z16)</f>
        <v>1109</v>
      </c>
      <c r="AA19" s="39"/>
      <c r="AB19" s="40"/>
      <c r="AC19" s="40"/>
    </row>
    <row r="20" spans="1:29" ht="27" customHeight="1"/>
  </sheetData>
  <mergeCells count="14">
    <mergeCell ref="A1:M1"/>
    <mergeCell ref="N1:AD1"/>
    <mergeCell ref="A2:Z2"/>
    <mergeCell ref="A3:Z3"/>
    <mergeCell ref="A4:A5"/>
    <mergeCell ref="E4:G4"/>
    <mergeCell ref="H4:J4"/>
    <mergeCell ref="K4:M4"/>
    <mergeCell ref="N4:N5"/>
    <mergeCell ref="R4:T4"/>
    <mergeCell ref="U4:W4"/>
    <mergeCell ref="X4:Z4"/>
    <mergeCell ref="B4:D4"/>
    <mergeCell ref="O4:Q4"/>
  </mergeCells>
  <phoneticPr fontId="2" type="noConversion"/>
  <printOptions horizontalCentered="1"/>
  <pageMargins left="0.19685039370078741" right="0.19685039370078741" top="0.51181102362204722" bottom="0.43307086614173229" header="0.39370078740157483" footer="0.15748031496062992"/>
  <pageSetup paperSize="9" firstPageNumber="21" pageOrder="overThenDown" orientation="landscape" useFirstPageNumber="1" r:id="rId1"/>
  <headerFooter alignWithMargins="0">
    <oddFooter>&amp;C&amp;14‐ 46 ‐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J53"/>
  <sheetViews>
    <sheetView showGridLines="0" showZeros="0" view="pageLayout" zoomScaleNormal="100" zoomScaleSheetLayoutView="115" workbookViewId="0">
      <selection activeCell="H47" sqref="H47"/>
    </sheetView>
  </sheetViews>
  <sheetFormatPr defaultColWidth="9.125" defaultRowHeight="14.25"/>
  <cols>
    <col min="1" max="1" width="33.375" style="43" customWidth="1"/>
    <col min="2" max="5" width="12.625" style="43" customWidth="1"/>
    <col min="6" max="6" width="30.875" style="43" customWidth="1"/>
    <col min="7" max="10" width="10.625" style="43" customWidth="1"/>
    <col min="11" max="16384" width="9.125" style="6"/>
  </cols>
  <sheetData>
    <row r="1" spans="1:10" ht="27">
      <c r="A1" s="294" t="s">
        <v>707</v>
      </c>
      <c r="B1" s="294"/>
      <c r="C1" s="294"/>
      <c r="D1" s="294"/>
      <c r="E1" s="294"/>
      <c r="F1" s="294"/>
      <c r="G1" s="294"/>
      <c r="H1" s="294"/>
      <c r="I1" s="294"/>
      <c r="J1" s="294"/>
    </row>
    <row r="2" spans="1:10">
      <c r="A2" s="295" t="s">
        <v>415</v>
      </c>
      <c r="B2" s="295"/>
      <c r="C2" s="295"/>
      <c r="D2" s="295"/>
      <c r="E2" s="295"/>
      <c r="F2" s="295"/>
      <c r="G2" s="295"/>
      <c r="H2" s="295"/>
      <c r="I2" s="295"/>
      <c r="J2" s="295"/>
    </row>
    <row r="3" spans="1:10">
      <c r="A3" s="296" t="s">
        <v>3</v>
      </c>
      <c r="B3" s="296"/>
      <c r="C3" s="296"/>
      <c r="D3" s="296"/>
      <c r="E3" s="296"/>
      <c r="F3" s="296"/>
      <c r="G3" s="296"/>
      <c r="H3" s="296"/>
      <c r="I3" s="296"/>
      <c r="J3" s="296"/>
    </row>
    <row r="4" spans="1:10">
      <c r="A4" s="297" t="s">
        <v>0</v>
      </c>
      <c r="B4" s="299" t="s">
        <v>722</v>
      </c>
      <c r="C4" s="300"/>
      <c r="D4" s="300"/>
      <c r="E4" s="301"/>
      <c r="F4" s="297" t="s">
        <v>0</v>
      </c>
      <c r="G4" s="299" t="s">
        <v>722</v>
      </c>
      <c r="H4" s="300"/>
      <c r="I4" s="300"/>
      <c r="J4" s="301"/>
    </row>
    <row r="5" spans="1:10">
      <c r="A5" s="298"/>
      <c r="B5" s="134" t="s">
        <v>729</v>
      </c>
      <c r="C5" s="134" t="s">
        <v>719</v>
      </c>
      <c r="D5" s="134" t="s">
        <v>720</v>
      </c>
      <c r="E5" s="134" t="s">
        <v>721</v>
      </c>
      <c r="F5" s="298"/>
      <c r="G5" s="134" t="s">
        <v>730</v>
      </c>
      <c r="H5" s="134" t="s">
        <v>719</v>
      </c>
      <c r="I5" s="134" t="s">
        <v>720</v>
      </c>
      <c r="J5" s="134" t="s">
        <v>721</v>
      </c>
    </row>
    <row r="6" spans="1:10" ht="15">
      <c r="A6" s="89" t="s">
        <v>294</v>
      </c>
      <c r="B6" s="139">
        <f>C6+D6+E6</f>
        <v>2200</v>
      </c>
      <c r="C6" s="139">
        <f>SUM(C7:C36)</f>
        <v>1146</v>
      </c>
      <c r="D6" s="139">
        <f t="shared" ref="D6:E6" si="0">SUM(D7:D36)</f>
        <v>300</v>
      </c>
      <c r="E6" s="139">
        <f t="shared" si="0"/>
        <v>754</v>
      </c>
      <c r="F6" s="91" t="s">
        <v>318</v>
      </c>
      <c r="G6" s="140">
        <f>H6+I6+J6</f>
        <v>380</v>
      </c>
      <c r="H6" s="140">
        <f>SUM(H7:H15)</f>
        <v>380</v>
      </c>
      <c r="I6" s="140"/>
      <c r="J6" s="73"/>
    </row>
    <row r="7" spans="1:10" ht="15">
      <c r="A7" s="89" t="s">
        <v>323</v>
      </c>
      <c r="B7" s="139">
        <f t="shared" ref="B7:B53" si="1">C7+D7+E7</f>
        <v>0</v>
      </c>
      <c r="C7" s="138"/>
      <c r="D7" s="138"/>
      <c r="E7" s="73"/>
      <c r="F7" s="91" t="s">
        <v>324</v>
      </c>
      <c r="G7" s="140">
        <f t="shared" ref="G7:G53" si="2">H7+I7+J7</f>
        <v>0</v>
      </c>
      <c r="H7" s="140"/>
      <c r="I7" s="140"/>
      <c r="J7" s="73"/>
    </row>
    <row r="8" spans="1:10" ht="15">
      <c r="A8" s="91" t="s">
        <v>325</v>
      </c>
      <c r="B8" s="139">
        <f t="shared" si="1"/>
        <v>0</v>
      </c>
      <c r="C8" s="140"/>
      <c r="D8" s="140"/>
      <c r="E8" s="73"/>
      <c r="F8" s="91" t="s">
        <v>326</v>
      </c>
      <c r="G8" s="140">
        <f t="shared" si="2"/>
        <v>0</v>
      </c>
      <c r="H8" s="140"/>
      <c r="I8" s="140"/>
      <c r="J8" s="73"/>
    </row>
    <row r="9" spans="1:10" ht="15">
      <c r="A9" s="91" t="s">
        <v>327</v>
      </c>
      <c r="B9" s="139">
        <f t="shared" si="1"/>
        <v>0</v>
      </c>
      <c r="C9" s="140"/>
      <c r="D9" s="140"/>
      <c r="E9" s="73"/>
      <c r="F9" s="91" t="s">
        <v>328</v>
      </c>
      <c r="G9" s="140">
        <f t="shared" si="2"/>
        <v>0</v>
      </c>
      <c r="H9" s="140"/>
      <c r="I9" s="140"/>
      <c r="J9" s="73"/>
    </row>
    <row r="10" spans="1:10" ht="15">
      <c r="A10" s="91" t="s">
        <v>329</v>
      </c>
      <c r="B10" s="139">
        <f t="shared" si="1"/>
        <v>0</v>
      </c>
      <c r="C10" s="140"/>
      <c r="D10" s="140"/>
      <c r="E10" s="73"/>
      <c r="F10" s="91" t="s">
        <v>330</v>
      </c>
      <c r="G10" s="140">
        <f t="shared" si="2"/>
        <v>0</v>
      </c>
      <c r="H10" s="140"/>
      <c r="I10" s="140"/>
      <c r="J10" s="73"/>
    </row>
    <row r="11" spans="1:10" ht="15">
      <c r="A11" s="91" t="s">
        <v>331</v>
      </c>
      <c r="B11" s="139">
        <f t="shared" si="1"/>
        <v>0</v>
      </c>
      <c r="C11" s="140"/>
      <c r="D11" s="140"/>
      <c r="E11" s="73"/>
      <c r="F11" s="91" t="s">
        <v>332</v>
      </c>
      <c r="G11" s="140">
        <f t="shared" si="2"/>
        <v>0</v>
      </c>
      <c r="H11" s="140"/>
      <c r="I11" s="140"/>
      <c r="J11" s="73"/>
    </row>
    <row r="12" spans="1:10" ht="15">
      <c r="A12" s="91" t="s">
        <v>333</v>
      </c>
      <c r="B12" s="139">
        <f t="shared" si="1"/>
        <v>0</v>
      </c>
      <c r="C12" s="140"/>
      <c r="D12" s="140"/>
      <c r="E12" s="73"/>
      <c r="F12" s="91" t="s">
        <v>334</v>
      </c>
      <c r="G12" s="140">
        <f t="shared" si="2"/>
        <v>0</v>
      </c>
      <c r="H12" s="140"/>
      <c r="I12" s="140"/>
      <c r="J12" s="73"/>
    </row>
    <row r="13" spans="1:10" ht="15">
      <c r="A13" s="91" t="s">
        <v>335</v>
      </c>
      <c r="B13" s="139">
        <f t="shared" si="1"/>
        <v>0</v>
      </c>
      <c r="C13" s="140"/>
      <c r="D13" s="140"/>
      <c r="E13" s="73"/>
      <c r="F13" s="91" t="s">
        <v>336</v>
      </c>
      <c r="G13" s="140">
        <f t="shared" si="2"/>
        <v>0</v>
      </c>
      <c r="H13" s="140"/>
      <c r="I13" s="140"/>
      <c r="J13" s="73"/>
    </row>
    <row r="14" spans="1:10" ht="15">
      <c r="A14" s="91" t="s">
        <v>337</v>
      </c>
      <c r="B14" s="139">
        <f t="shared" si="1"/>
        <v>0</v>
      </c>
      <c r="C14" s="140"/>
      <c r="D14" s="140"/>
      <c r="E14" s="73"/>
      <c r="F14" s="93" t="s">
        <v>338</v>
      </c>
      <c r="G14" s="140">
        <f t="shared" si="2"/>
        <v>0</v>
      </c>
      <c r="H14" s="141"/>
      <c r="I14" s="141"/>
      <c r="J14" s="73"/>
    </row>
    <row r="15" spans="1:10" ht="15">
      <c r="A15" s="91" t="s">
        <v>339</v>
      </c>
      <c r="B15" s="139">
        <f t="shared" si="1"/>
        <v>0</v>
      </c>
      <c r="C15" s="140"/>
      <c r="D15" s="140"/>
      <c r="E15" s="73"/>
      <c r="F15" s="93" t="s">
        <v>340</v>
      </c>
      <c r="G15" s="140">
        <f t="shared" si="2"/>
        <v>380</v>
      </c>
      <c r="H15" s="141">
        <v>380</v>
      </c>
      <c r="I15" s="141"/>
      <c r="J15" s="73"/>
    </row>
    <row r="16" spans="1:10" ht="15">
      <c r="A16" s="91" t="s">
        <v>341</v>
      </c>
      <c r="B16" s="139">
        <f t="shared" si="1"/>
        <v>0</v>
      </c>
      <c r="C16" s="140"/>
      <c r="D16" s="140"/>
      <c r="E16" s="73"/>
      <c r="F16" s="90" t="s">
        <v>319</v>
      </c>
      <c r="G16" s="140">
        <f t="shared" si="2"/>
        <v>1567</v>
      </c>
      <c r="H16" s="142">
        <f>SUM(H17:H24)</f>
        <v>912</v>
      </c>
      <c r="I16" s="142">
        <f t="shared" ref="I16:J16" si="3">SUM(I17:I24)</f>
        <v>300</v>
      </c>
      <c r="J16" s="142">
        <f t="shared" si="3"/>
        <v>355</v>
      </c>
    </row>
    <row r="17" spans="1:10" ht="15">
      <c r="A17" s="91" t="s">
        <v>342</v>
      </c>
      <c r="B17" s="139">
        <f t="shared" si="1"/>
        <v>1900</v>
      </c>
      <c r="C17" s="140">
        <v>1146</v>
      </c>
      <c r="D17" s="140"/>
      <c r="E17" s="73">
        <v>754</v>
      </c>
      <c r="F17" s="90" t="s">
        <v>343</v>
      </c>
      <c r="G17" s="140">
        <f t="shared" si="2"/>
        <v>1212</v>
      </c>
      <c r="H17" s="142">
        <v>912</v>
      </c>
      <c r="I17" s="142">
        <v>300</v>
      </c>
      <c r="J17" s="73"/>
    </row>
    <row r="18" spans="1:10" ht="15">
      <c r="A18" s="91" t="s">
        <v>344</v>
      </c>
      <c r="B18" s="139">
        <f t="shared" si="1"/>
        <v>0</v>
      </c>
      <c r="C18" s="140"/>
      <c r="D18" s="140"/>
      <c r="E18" s="73"/>
      <c r="F18" s="90" t="s">
        <v>345</v>
      </c>
      <c r="G18" s="140">
        <f t="shared" si="2"/>
        <v>0</v>
      </c>
      <c r="H18" s="142"/>
      <c r="I18" s="142"/>
      <c r="J18" s="73"/>
    </row>
    <row r="19" spans="1:10" ht="15">
      <c r="A19" s="91" t="s">
        <v>346</v>
      </c>
      <c r="B19" s="139">
        <f t="shared" si="1"/>
        <v>0</v>
      </c>
      <c r="C19" s="140"/>
      <c r="D19" s="140"/>
      <c r="E19" s="73"/>
      <c r="F19" s="90" t="s">
        <v>347</v>
      </c>
      <c r="G19" s="140">
        <f t="shared" si="2"/>
        <v>0</v>
      </c>
      <c r="H19" s="142"/>
      <c r="I19" s="142"/>
      <c r="J19" s="73"/>
    </row>
    <row r="20" spans="1:10" ht="15">
      <c r="A20" s="91" t="s">
        <v>348</v>
      </c>
      <c r="B20" s="139">
        <f t="shared" si="1"/>
        <v>0</v>
      </c>
      <c r="C20" s="140"/>
      <c r="D20" s="140"/>
      <c r="E20" s="73"/>
      <c r="F20" s="90" t="s">
        <v>349</v>
      </c>
      <c r="G20" s="140">
        <f t="shared" si="2"/>
        <v>0</v>
      </c>
      <c r="H20" s="142"/>
      <c r="I20" s="142"/>
      <c r="J20" s="73"/>
    </row>
    <row r="21" spans="1:10" ht="15">
      <c r="A21" s="91" t="s">
        <v>350</v>
      </c>
      <c r="B21" s="139">
        <f t="shared" si="1"/>
        <v>0</v>
      </c>
      <c r="C21" s="140"/>
      <c r="D21" s="140"/>
      <c r="E21" s="73"/>
      <c r="F21" s="90" t="s">
        <v>351</v>
      </c>
      <c r="G21" s="140">
        <f t="shared" si="2"/>
        <v>0</v>
      </c>
      <c r="H21" s="142"/>
      <c r="I21" s="142"/>
      <c r="J21" s="73"/>
    </row>
    <row r="22" spans="1:10" ht="15">
      <c r="A22" s="91" t="s">
        <v>352</v>
      </c>
      <c r="B22" s="139">
        <f t="shared" si="1"/>
        <v>0</v>
      </c>
      <c r="C22" s="140"/>
      <c r="D22" s="140"/>
      <c r="E22" s="73"/>
      <c r="F22" s="90" t="s">
        <v>353</v>
      </c>
      <c r="G22" s="140">
        <f t="shared" si="2"/>
        <v>0</v>
      </c>
      <c r="H22" s="142"/>
      <c r="I22" s="142"/>
      <c r="J22" s="73"/>
    </row>
    <row r="23" spans="1:10" ht="15">
      <c r="A23" s="91" t="s">
        <v>354</v>
      </c>
      <c r="B23" s="139">
        <f t="shared" si="1"/>
        <v>0</v>
      </c>
      <c r="C23" s="140"/>
      <c r="D23" s="140"/>
      <c r="E23" s="73"/>
      <c r="F23" s="90" t="s">
        <v>355</v>
      </c>
      <c r="G23" s="140">
        <f t="shared" si="2"/>
        <v>0</v>
      </c>
      <c r="H23" s="142"/>
      <c r="I23" s="142"/>
      <c r="J23" s="73"/>
    </row>
    <row r="24" spans="1:10" ht="15">
      <c r="A24" s="91" t="s">
        <v>356</v>
      </c>
      <c r="B24" s="139">
        <f t="shared" si="1"/>
        <v>0</v>
      </c>
      <c r="C24" s="140"/>
      <c r="D24" s="140"/>
      <c r="E24" s="73"/>
      <c r="F24" s="90" t="s">
        <v>357</v>
      </c>
      <c r="G24" s="140">
        <f t="shared" si="2"/>
        <v>355</v>
      </c>
      <c r="H24" s="142"/>
      <c r="I24" s="142"/>
      <c r="J24" s="73">
        <v>355</v>
      </c>
    </row>
    <row r="25" spans="1:10" ht="15">
      <c r="A25" s="91" t="s">
        <v>358</v>
      </c>
      <c r="B25" s="139">
        <f t="shared" si="1"/>
        <v>0</v>
      </c>
      <c r="C25" s="140"/>
      <c r="D25" s="140"/>
      <c r="E25" s="73"/>
      <c r="F25" s="90" t="s">
        <v>359</v>
      </c>
      <c r="G25" s="140">
        <f t="shared" si="2"/>
        <v>0</v>
      </c>
      <c r="H25" s="142"/>
      <c r="I25" s="142"/>
      <c r="J25" s="73"/>
    </row>
    <row r="26" spans="1:10" ht="15">
      <c r="A26" s="91" t="s">
        <v>360</v>
      </c>
      <c r="B26" s="139">
        <f t="shared" si="1"/>
        <v>0</v>
      </c>
      <c r="C26" s="140"/>
      <c r="D26" s="140"/>
      <c r="E26" s="73"/>
      <c r="F26" s="90" t="s">
        <v>361</v>
      </c>
      <c r="G26" s="140">
        <f t="shared" si="2"/>
        <v>0</v>
      </c>
      <c r="H26" s="142"/>
      <c r="I26" s="142"/>
      <c r="J26" s="73"/>
    </row>
    <row r="27" spans="1:10" ht="15">
      <c r="A27" s="91" t="s">
        <v>362</v>
      </c>
      <c r="B27" s="139">
        <f t="shared" si="1"/>
        <v>0</v>
      </c>
      <c r="C27" s="140"/>
      <c r="D27" s="140"/>
      <c r="E27" s="73"/>
      <c r="F27" s="90" t="s">
        <v>321</v>
      </c>
      <c r="G27" s="140">
        <f t="shared" si="2"/>
        <v>0</v>
      </c>
      <c r="H27" s="142"/>
      <c r="I27" s="142"/>
      <c r="J27" s="73"/>
    </row>
    <row r="28" spans="1:10" ht="15">
      <c r="A28" s="91" t="s">
        <v>363</v>
      </c>
      <c r="B28" s="139">
        <f t="shared" si="1"/>
        <v>0</v>
      </c>
      <c r="C28" s="140"/>
      <c r="D28" s="140"/>
      <c r="E28" s="73"/>
      <c r="F28" s="90" t="s">
        <v>364</v>
      </c>
      <c r="G28" s="140">
        <f t="shared" si="2"/>
        <v>0</v>
      </c>
      <c r="H28" s="142"/>
      <c r="I28" s="142"/>
      <c r="J28" s="73"/>
    </row>
    <row r="29" spans="1:10" ht="15">
      <c r="A29" s="91" t="s">
        <v>365</v>
      </c>
      <c r="B29" s="139">
        <f t="shared" si="1"/>
        <v>0</v>
      </c>
      <c r="C29" s="140"/>
      <c r="D29" s="140"/>
      <c r="E29" s="73"/>
      <c r="F29" s="90" t="s">
        <v>366</v>
      </c>
      <c r="G29" s="140">
        <f t="shared" si="2"/>
        <v>0</v>
      </c>
      <c r="H29" s="142"/>
      <c r="I29" s="142"/>
      <c r="J29" s="73"/>
    </row>
    <row r="30" spans="1:10" ht="15">
      <c r="A30" s="91" t="s">
        <v>367</v>
      </c>
      <c r="B30" s="139">
        <f t="shared" si="1"/>
        <v>0</v>
      </c>
      <c r="C30" s="140"/>
      <c r="D30" s="140"/>
      <c r="E30" s="73"/>
      <c r="F30" s="90" t="s">
        <v>368</v>
      </c>
      <c r="G30" s="140">
        <f t="shared" si="2"/>
        <v>0</v>
      </c>
      <c r="H30" s="142"/>
      <c r="I30" s="142"/>
      <c r="J30" s="73"/>
    </row>
    <row r="31" spans="1:10" ht="15">
      <c r="A31" s="91" t="s">
        <v>369</v>
      </c>
      <c r="B31" s="139">
        <f t="shared" si="1"/>
        <v>0</v>
      </c>
      <c r="C31" s="140"/>
      <c r="D31" s="140"/>
      <c r="E31" s="73"/>
      <c r="F31" s="90" t="s">
        <v>370</v>
      </c>
      <c r="G31" s="140">
        <f t="shared" si="2"/>
        <v>0</v>
      </c>
      <c r="H31" s="142"/>
      <c r="I31" s="142"/>
      <c r="J31" s="73"/>
    </row>
    <row r="32" spans="1:10" ht="15">
      <c r="A32" s="91" t="s">
        <v>371</v>
      </c>
      <c r="B32" s="139">
        <f t="shared" si="1"/>
        <v>0</v>
      </c>
      <c r="C32" s="140"/>
      <c r="D32" s="140"/>
      <c r="E32" s="73"/>
      <c r="F32" s="90" t="s">
        <v>372</v>
      </c>
      <c r="G32" s="140">
        <f t="shared" si="2"/>
        <v>0</v>
      </c>
      <c r="H32" s="142"/>
      <c r="I32" s="142"/>
      <c r="J32" s="73"/>
    </row>
    <row r="33" spans="1:10" ht="15">
      <c r="A33" s="91" t="s">
        <v>373</v>
      </c>
      <c r="B33" s="139">
        <f t="shared" si="1"/>
        <v>0</v>
      </c>
      <c r="C33" s="140"/>
      <c r="D33" s="140"/>
      <c r="E33" s="73"/>
      <c r="F33" s="90"/>
      <c r="G33" s="140">
        <f>H33+I33+J33</f>
        <v>0</v>
      </c>
      <c r="H33" s="142"/>
      <c r="I33" s="142"/>
      <c r="J33" s="73"/>
    </row>
    <row r="34" spans="1:10" ht="15">
      <c r="A34" s="91" t="s">
        <v>374</v>
      </c>
      <c r="B34" s="139">
        <f t="shared" si="1"/>
        <v>0</v>
      </c>
      <c r="C34" s="140"/>
      <c r="D34" s="140"/>
      <c r="E34" s="73"/>
      <c r="F34" s="90"/>
      <c r="G34" s="140">
        <f t="shared" si="2"/>
        <v>0</v>
      </c>
      <c r="H34" s="142"/>
      <c r="I34" s="142"/>
      <c r="J34" s="73"/>
    </row>
    <row r="35" spans="1:10" ht="15">
      <c r="A35" s="91" t="s">
        <v>375</v>
      </c>
      <c r="B35" s="139">
        <f t="shared" si="1"/>
        <v>0</v>
      </c>
      <c r="C35" s="140"/>
      <c r="D35" s="140"/>
      <c r="E35" s="73"/>
      <c r="F35" s="90"/>
      <c r="G35" s="140">
        <f t="shared" si="2"/>
        <v>0</v>
      </c>
      <c r="H35" s="142"/>
      <c r="I35" s="142"/>
      <c r="J35" s="73"/>
    </row>
    <row r="36" spans="1:10" ht="15">
      <c r="A36" s="91" t="s">
        <v>376</v>
      </c>
      <c r="B36" s="139">
        <f t="shared" si="1"/>
        <v>300</v>
      </c>
      <c r="C36" s="140"/>
      <c r="D36" s="140">
        <v>300</v>
      </c>
      <c r="E36" s="73"/>
      <c r="F36" s="90"/>
      <c r="G36" s="140">
        <f t="shared" si="2"/>
        <v>0</v>
      </c>
      <c r="H36" s="142"/>
      <c r="I36" s="142"/>
      <c r="J36" s="73"/>
    </row>
    <row r="37" spans="1:10" ht="15">
      <c r="A37" s="91" t="s">
        <v>295</v>
      </c>
      <c r="B37" s="139">
        <f t="shared" si="1"/>
        <v>901</v>
      </c>
      <c r="C37" s="140">
        <f>SUM(C38:C41)</f>
        <v>901</v>
      </c>
      <c r="D37" s="140"/>
      <c r="E37" s="73"/>
      <c r="F37" s="90"/>
      <c r="G37" s="140">
        <f t="shared" si="2"/>
        <v>0</v>
      </c>
      <c r="H37" s="142"/>
      <c r="I37" s="142"/>
      <c r="J37" s="73"/>
    </row>
    <row r="38" spans="1:10" ht="15">
      <c r="A38" s="91" t="s">
        <v>377</v>
      </c>
      <c r="B38" s="139">
        <f t="shared" si="1"/>
        <v>901</v>
      </c>
      <c r="C38" s="140">
        <v>901</v>
      </c>
      <c r="D38" s="140"/>
      <c r="E38" s="73"/>
      <c r="F38" s="90"/>
      <c r="G38" s="140">
        <f t="shared" si="2"/>
        <v>0</v>
      </c>
      <c r="H38" s="142"/>
      <c r="I38" s="142"/>
      <c r="J38" s="73"/>
    </row>
    <row r="39" spans="1:10" ht="15">
      <c r="A39" s="91" t="s">
        <v>378</v>
      </c>
      <c r="B39" s="139">
        <f t="shared" si="1"/>
        <v>0</v>
      </c>
      <c r="C39" s="140"/>
      <c r="D39" s="140"/>
      <c r="E39" s="73"/>
      <c r="F39" s="90"/>
      <c r="G39" s="140">
        <f t="shared" si="2"/>
        <v>0</v>
      </c>
      <c r="H39" s="142"/>
      <c r="I39" s="142"/>
      <c r="J39" s="73"/>
    </row>
    <row r="40" spans="1:10" ht="15">
      <c r="A40" s="91" t="s">
        <v>379</v>
      </c>
      <c r="B40" s="139">
        <f t="shared" si="1"/>
        <v>0</v>
      </c>
      <c r="C40" s="140"/>
      <c r="D40" s="140"/>
      <c r="E40" s="73"/>
      <c r="F40" s="92"/>
      <c r="G40" s="140">
        <f t="shared" si="2"/>
        <v>0</v>
      </c>
      <c r="H40" s="143"/>
      <c r="I40" s="143"/>
      <c r="J40" s="73"/>
    </row>
    <row r="41" spans="1:10" ht="15">
      <c r="A41" s="91" t="s">
        <v>380</v>
      </c>
      <c r="B41" s="139">
        <f t="shared" si="1"/>
        <v>0</v>
      </c>
      <c r="C41" s="144"/>
      <c r="D41" s="144"/>
      <c r="E41" s="145"/>
      <c r="F41" s="90"/>
      <c r="G41" s="140">
        <f t="shared" si="2"/>
        <v>0</v>
      </c>
      <c r="H41" s="143"/>
      <c r="I41" s="143"/>
      <c r="J41" s="145"/>
    </row>
    <row r="42" spans="1:10" ht="15">
      <c r="A42" s="91" t="s">
        <v>296</v>
      </c>
      <c r="B42" s="139">
        <f t="shared" si="1"/>
        <v>0</v>
      </c>
      <c r="C42" s="140"/>
      <c r="D42" s="140"/>
      <c r="E42" s="73"/>
      <c r="F42" s="90"/>
      <c r="G42" s="140">
        <f t="shared" si="2"/>
        <v>0</v>
      </c>
      <c r="H42" s="142"/>
      <c r="I42" s="142"/>
      <c r="J42" s="73"/>
    </row>
    <row r="43" spans="1:10" ht="15">
      <c r="A43" s="91" t="s">
        <v>381</v>
      </c>
      <c r="B43" s="139">
        <f t="shared" si="1"/>
        <v>0</v>
      </c>
      <c r="C43" s="140"/>
      <c r="D43" s="140"/>
      <c r="E43" s="73"/>
      <c r="F43" s="90"/>
      <c r="G43" s="140">
        <f t="shared" si="2"/>
        <v>0</v>
      </c>
      <c r="H43" s="142"/>
      <c r="I43" s="142"/>
      <c r="J43" s="73"/>
    </row>
    <row r="44" spans="1:10" ht="15">
      <c r="A44" s="91" t="s">
        <v>382</v>
      </c>
      <c r="B44" s="139">
        <f t="shared" si="1"/>
        <v>0</v>
      </c>
      <c r="C44" s="140"/>
      <c r="D44" s="140"/>
      <c r="E44" s="73"/>
      <c r="F44" s="92"/>
      <c r="G44" s="140">
        <f t="shared" si="2"/>
        <v>0</v>
      </c>
      <c r="H44" s="143"/>
      <c r="I44" s="143"/>
      <c r="J44" s="73"/>
    </row>
    <row r="45" spans="1:10" ht="15">
      <c r="A45" s="91" t="s">
        <v>383</v>
      </c>
      <c r="B45" s="139">
        <f t="shared" si="1"/>
        <v>0</v>
      </c>
      <c r="C45" s="144"/>
      <c r="D45" s="144"/>
      <c r="E45" s="145"/>
      <c r="F45" s="91"/>
      <c r="G45" s="140">
        <f t="shared" si="2"/>
        <v>0</v>
      </c>
      <c r="H45" s="140"/>
      <c r="I45" s="140"/>
      <c r="J45" s="73"/>
    </row>
    <row r="46" spans="1:10" ht="15">
      <c r="A46" s="91" t="s">
        <v>384</v>
      </c>
      <c r="B46" s="139">
        <f t="shared" si="1"/>
        <v>0</v>
      </c>
      <c r="C46" s="140"/>
      <c r="D46" s="140"/>
      <c r="E46" s="73"/>
      <c r="F46" s="91"/>
      <c r="G46" s="140">
        <f t="shared" si="2"/>
        <v>0</v>
      </c>
      <c r="H46" s="140"/>
      <c r="I46" s="140"/>
      <c r="J46" s="73"/>
    </row>
    <row r="47" spans="1:10" ht="15">
      <c r="A47" s="91" t="s">
        <v>297</v>
      </c>
      <c r="B47" s="139">
        <f t="shared" si="1"/>
        <v>0</v>
      </c>
      <c r="C47" s="143"/>
      <c r="D47" s="143"/>
      <c r="E47" s="146"/>
      <c r="F47" s="91"/>
      <c r="G47" s="140">
        <f t="shared" si="2"/>
        <v>0</v>
      </c>
      <c r="H47" s="140"/>
      <c r="I47" s="140"/>
      <c r="J47" s="73"/>
    </row>
    <row r="48" spans="1:10" ht="15">
      <c r="A48" s="91" t="s">
        <v>385</v>
      </c>
      <c r="B48" s="139">
        <f t="shared" si="1"/>
        <v>0</v>
      </c>
      <c r="C48" s="144"/>
      <c r="D48" s="144"/>
      <c r="E48" s="145"/>
      <c r="F48" s="91"/>
      <c r="G48" s="140">
        <f t="shared" si="2"/>
        <v>0</v>
      </c>
      <c r="H48" s="140"/>
      <c r="I48" s="140"/>
      <c r="J48" s="73"/>
    </row>
    <row r="49" spans="1:10" ht="15">
      <c r="A49" s="91" t="s">
        <v>386</v>
      </c>
      <c r="B49" s="139">
        <f t="shared" si="1"/>
        <v>0</v>
      </c>
      <c r="C49" s="140"/>
      <c r="D49" s="140"/>
      <c r="E49" s="73"/>
      <c r="F49" s="91"/>
      <c r="G49" s="140">
        <f t="shared" si="2"/>
        <v>0</v>
      </c>
      <c r="H49" s="140"/>
      <c r="I49" s="140"/>
      <c r="J49" s="73"/>
    </row>
    <row r="50" spans="1:10" ht="15">
      <c r="A50" s="91" t="s">
        <v>387</v>
      </c>
      <c r="B50" s="139">
        <f t="shared" si="1"/>
        <v>0</v>
      </c>
      <c r="C50" s="147"/>
      <c r="D50" s="147"/>
      <c r="E50" s="148"/>
      <c r="F50" s="91"/>
      <c r="G50" s="140">
        <f t="shared" si="2"/>
        <v>0</v>
      </c>
      <c r="H50" s="140"/>
      <c r="I50" s="140"/>
      <c r="J50" s="73"/>
    </row>
    <row r="51" spans="1:10" ht="15">
      <c r="A51" s="91" t="s">
        <v>298</v>
      </c>
      <c r="B51" s="139">
        <f t="shared" si="1"/>
        <v>0</v>
      </c>
      <c r="C51" s="147"/>
      <c r="D51" s="147"/>
      <c r="E51" s="148"/>
      <c r="F51" s="93"/>
      <c r="G51" s="140">
        <f t="shared" si="2"/>
        <v>0</v>
      </c>
      <c r="H51" s="141"/>
      <c r="I51" s="141"/>
      <c r="J51" s="148"/>
    </row>
    <row r="52" spans="1:10" ht="15">
      <c r="A52" s="94"/>
      <c r="B52" s="139">
        <f t="shared" si="1"/>
        <v>0</v>
      </c>
      <c r="C52" s="144"/>
      <c r="D52" s="144"/>
      <c r="E52" s="145"/>
      <c r="F52" s="94"/>
      <c r="G52" s="140">
        <f t="shared" si="2"/>
        <v>0</v>
      </c>
      <c r="H52" s="144"/>
      <c r="I52" s="144"/>
      <c r="J52" s="145"/>
    </row>
    <row r="53" spans="1:10">
      <c r="A53" s="111" t="s">
        <v>633</v>
      </c>
      <c r="B53" s="149">
        <f t="shared" si="1"/>
        <v>3101</v>
      </c>
      <c r="C53" s="23">
        <f>C6+C37+C42+C47+C52</f>
        <v>2047</v>
      </c>
      <c r="D53" s="23">
        <f t="shared" ref="D53:E53" si="4">D6+D37+D42+D47+D52</f>
        <v>300</v>
      </c>
      <c r="E53" s="23">
        <f t="shared" si="4"/>
        <v>754</v>
      </c>
      <c r="F53" s="111" t="s">
        <v>634</v>
      </c>
      <c r="G53" s="150">
        <f t="shared" si="2"/>
        <v>1947</v>
      </c>
      <c r="H53" s="23">
        <f>H6+H16+H25+H27+H31</f>
        <v>1292</v>
      </c>
      <c r="I53" s="23">
        <f t="shared" ref="I53:J53" si="5">I6+I16+I25+I27+I31</f>
        <v>300</v>
      </c>
      <c r="J53" s="23">
        <f t="shared" si="5"/>
        <v>355</v>
      </c>
    </row>
  </sheetData>
  <mergeCells count="7">
    <mergeCell ref="A1:J1"/>
    <mergeCell ref="A2:J2"/>
    <mergeCell ref="A3:J3"/>
    <mergeCell ref="A4:A5"/>
    <mergeCell ref="F4:F5"/>
    <mergeCell ref="B4:E4"/>
    <mergeCell ref="G4:J4"/>
  </mergeCells>
  <phoneticPr fontId="2" type="noConversion"/>
  <printOptions horizontalCentered="1"/>
  <pageMargins left="0.35433070866141736" right="0.35433070866141736" top="0.51181102362204722" bottom="0.43307086614173229" header="0.27559055118110237" footer="0.15748031496062992"/>
  <pageSetup paperSize="9" scale="62" firstPageNumber="22" pageOrder="overThenDown" orientation="landscape" useFirstPageNumber="1" r:id="rId1"/>
  <headerFooter alignWithMargins="0">
    <oddFooter>&amp;C&amp;14‐ 47 ‐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E33"/>
  <sheetViews>
    <sheetView showGridLines="0" showZeros="0" view="pageLayout" zoomScaleNormal="100" zoomScaleSheetLayoutView="130" workbookViewId="0">
      <selection activeCell="C34" sqref="C34"/>
    </sheetView>
  </sheetViews>
  <sheetFormatPr defaultColWidth="9" defaultRowHeight="14.25"/>
  <cols>
    <col min="1" max="1" width="50.625" style="45" customWidth="1"/>
    <col min="2" max="3" width="18.625" style="45" customWidth="1"/>
    <col min="4" max="5" width="18.625" style="46" customWidth="1"/>
    <col min="6" max="6" width="9" style="45"/>
    <col min="7" max="7" width="12.875" style="45" customWidth="1"/>
    <col min="8" max="8" width="20.25" style="45" customWidth="1"/>
    <col min="9" max="16384" width="9" style="45"/>
  </cols>
  <sheetData>
    <row r="1" spans="1:5" ht="30.2" customHeight="1">
      <c r="A1" s="302" t="s">
        <v>695</v>
      </c>
      <c r="B1" s="302"/>
      <c r="C1" s="302"/>
      <c r="D1" s="302"/>
      <c r="E1" s="302"/>
    </row>
    <row r="2" spans="1:5" ht="14.25" customHeight="1">
      <c r="A2" s="62"/>
      <c r="B2" s="62"/>
      <c r="C2" s="62"/>
      <c r="D2" s="62"/>
      <c r="E2" s="61" t="s">
        <v>956</v>
      </c>
    </row>
    <row r="3" spans="1:5" ht="14.25" customHeight="1">
      <c r="A3" s="47"/>
      <c r="B3" s="47"/>
      <c r="C3" s="47"/>
      <c r="D3" s="48"/>
      <c r="E3" s="61" t="s">
        <v>182</v>
      </c>
    </row>
    <row r="4" spans="1:5" ht="30.75" customHeight="1">
      <c r="A4" s="107" t="s">
        <v>957</v>
      </c>
      <c r="B4" s="107" t="s">
        <v>306</v>
      </c>
      <c r="C4" s="107" t="s">
        <v>1</v>
      </c>
      <c r="D4" s="107" t="s">
        <v>14</v>
      </c>
      <c r="E4" s="107" t="s">
        <v>307</v>
      </c>
    </row>
    <row r="5" spans="1:5" ht="28.5" customHeight="1">
      <c r="A5" s="105" t="s">
        <v>958</v>
      </c>
      <c r="B5" s="102">
        <f>SUM(B9,B13,B17,B25,B29,B21)</f>
        <v>653453.83000000007</v>
      </c>
      <c r="C5" s="102">
        <f t="shared" ref="C5:C6" si="0">SUM(C9,C13,C17,C25,C29,C21)</f>
        <v>524089.14999999997</v>
      </c>
      <c r="D5" s="102">
        <f>SUM(D9,D13,D17,D25,D29,D21)</f>
        <v>554787.74</v>
      </c>
      <c r="E5" s="103">
        <f>IF(C5=0,"",D5/C5)</f>
        <v>1.0585751298228556</v>
      </c>
    </row>
    <row r="6" spans="1:5" ht="28.5" customHeight="1">
      <c r="A6" s="108" t="s">
        <v>959</v>
      </c>
      <c r="B6" s="102">
        <f>SUM(B10,B14,B18,B26,B30,B22)</f>
        <v>542624.99</v>
      </c>
      <c r="C6" s="102">
        <f t="shared" si="0"/>
        <v>413260.31</v>
      </c>
      <c r="D6" s="102">
        <f>SUM(D10,D14,D18,D26,D30,D22)</f>
        <v>430076.24000000005</v>
      </c>
      <c r="E6" s="103">
        <f t="shared" ref="E6:E32" si="1">IF(C6=0,"",D6/C6)</f>
        <v>1.0406908904462664</v>
      </c>
    </row>
    <row r="7" spans="1:5" ht="28.5" customHeight="1">
      <c r="A7" s="108" t="s">
        <v>960</v>
      </c>
      <c r="B7" s="102">
        <f t="shared" ref="B7" si="2">SUM(B11,B15,B19,B27,B31,B23)</f>
        <v>7038</v>
      </c>
      <c r="C7" s="102">
        <f>SUM(C11,C15,C19,C27,C31,C23)</f>
        <v>7038</v>
      </c>
      <c r="D7" s="102">
        <f>SUM(D11,D15,D19,D27,D31,D23)</f>
        <v>10731.519999999999</v>
      </c>
      <c r="E7" s="103">
        <f t="shared" si="1"/>
        <v>1.5247968172776354</v>
      </c>
    </row>
    <row r="8" spans="1:5" ht="28.5" customHeight="1">
      <c r="A8" s="108" t="s">
        <v>961</v>
      </c>
      <c r="B8" s="102">
        <f>SUM(B12,B16,B20,B28,B32,B24)</f>
        <v>94369.040000000008</v>
      </c>
      <c r="C8" s="102">
        <f>SUM(C12,C16,C20,C28,C32,C24)</f>
        <v>94369.040000000008</v>
      </c>
      <c r="D8" s="102">
        <f>SUM(D12,D16,D20,D28,D32,D24)</f>
        <v>98728.010000000009</v>
      </c>
      <c r="E8" s="103">
        <f t="shared" si="1"/>
        <v>1.0461906786378246</v>
      </c>
    </row>
    <row r="9" spans="1:5" ht="28.5" customHeight="1">
      <c r="A9" s="110" t="s">
        <v>303</v>
      </c>
      <c r="B9" s="102">
        <v>278516.39</v>
      </c>
      <c r="C9" s="102">
        <v>191066.77</v>
      </c>
      <c r="D9" s="102">
        <v>211800.85</v>
      </c>
      <c r="E9" s="103">
        <f t="shared" si="1"/>
        <v>1.1085174570125409</v>
      </c>
    </row>
    <row r="10" spans="1:5" ht="28.5" customHeight="1">
      <c r="A10" s="110" t="s">
        <v>388</v>
      </c>
      <c r="B10" s="102">
        <v>267216.39</v>
      </c>
      <c r="C10" s="102">
        <v>179766.77</v>
      </c>
      <c r="D10" s="102">
        <v>189538.91</v>
      </c>
      <c r="E10" s="103">
        <f t="shared" si="1"/>
        <v>1.0543601022591662</v>
      </c>
    </row>
    <row r="11" spans="1:5" ht="28.5" customHeight="1">
      <c r="A11" s="110" t="s">
        <v>389</v>
      </c>
      <c r="B11" s="102">
        <v>3200</v>
      </c>
      <c r="C11" s="102">
        <v>3200</v>
      </c>
      <c r="D11" s="102">
        <v>3342.19</v>
      </c>
      <c r="E11" s="103">
        <f t="shared" si="1"/>
        <v>1.044434375</v>
      </c>
    </row>
    <row r="12" spans="1:5" ht="28.5" customHeight="1">
      <c r="A12" s="110" t="s">
        <v>390</v>
      </c>
      <c r="B12" s="102"/>
      <c r="C12" s="102"/>
      <c r="D12" s="102">
        <v>6694</v>
      </c>
      <c r="E12" s="103" t="str">
        <f t="shared" si="1"/>
        <v/>
      </c>
    </row>
    <row r="13" spans="1:5" ht="28.5" customHeight="1">
      <c r="A13" s="110" t="s">
        <v>391</v>
      </c>
      <c r="B13" s="102">
        <v>71193.42</v>
      </c>
      <c r="C13" s="102">
        <v>71193.42</v>
      </c>
      <c r="D13" s="102">
        <v>72118.83</v>
      </c>
      <c r="E13" s="103">
        <f t="shared" si="1"/>
        <v>1.0129985327295696</v>
      </c>
    </row>
    <row r="14" spans="1:5" ht="28.5" customHeight="1">
      <c r="A14" s="110" t="s">
        <v>388</v>
      </c>
      <c r="B14" s="102">
        <v>25882.42</v>
      </c>
      <c r="C14" s="102">
        <v>25882.42</v>
      </c>
      <c r="D14" s="102">
        <v>25819.99</v>
      </c>
      <c r="E14" s="103">
        <f t="shared" si="1"/>
        <v>0.99758793806761514</v>
      </c>
    </row>
    <row r="15" spans="1:5" ht="28.5" customHeight="1">
      <c r="A15" s="110" t="s">
        <v>389</v>
      </c>
      <c r="B15" s="102">
        <v>300</v>
      </c>
      <c r="C15" s="102">
        <v>300</v>
      </c>
      <c r="D15" s="102">
        <v>325.66000000000003</v>
      </c>
      <c r="E15" s="103">
        <f t="shared" si="1"/>
        <v>1.0855333333333335</v>
      </c>
    </row>
    <row r="16" spans="1:5" ht="28.5" customHeight="1">
      <c r="A16" s="110" t="s">
        <v>390</v>
      </c>
      <c r="B16" s="102">
        <v>45000</v>
      </c>
      <c r="C16" s="102">
        <v>45000</v>
      </c>
      <c r="D16" s="102">
        <v>45813.26</v>
      </c>
      <c r="E16" s="103">
        <f t="shared" si="1"/>
        <v>1.0180724444444444</v>
      </c>
    </row>
    <row r="17" spans="1:5" ht="28.5" customHeight="1">
      <c r="A17" s="110" t="s">
        <v>962</v>
      </c>
      <c r="B17" s="102">
        <v>210753.75</v>
      </c>
      <c r="C17" s="102">
        <v>175124.56</v>
      </c>
      <c r="D17" s="102">
        <v>183635.31</v>
      </c>
      <c r="E17" s="103">
        <f t="shared" si="1"/>
        <v>1.048598266285437</v>
      </c>
    </row>
    <row r="18" spans="1:5" ht="28.5" customHeight="1">
      <c r="A18" s="110" t="s">
        <v>388</v>
      </c>
      <c r="B18" s="102">
        <v>206994.75</v>
      </c>
      <c r="C18" s="102">
        <v>171365.56</v>
      </c>
      <c r="D18" s="102">
        <v>175713.49</v>
      </c>
      <c r="E18" s="103">
        <f t="shared" si="1"/>
        <v>1.0253722509937235</v>
      </c>
    </row>
    <row r="19" spans="1:5" ht="28.5" customHeight="1">
      <c r="A19" s="110" t="s">
        <v>389</v>
      </c>
      <c r="B19" s="102">
        <v>2527</v>
      </c>
      <c r="C19" s="102">
        <v>2527</v>
      </c>
      <c r="D19" s="102">
        <v>6024.4</v>
      </c>
      <c r="E19" s="103">
        <f t="shared" si="1"/>
        <v>2.3840126632370398</v>
      </c>
    </row>
    <row r="20" spans="1:5" ht="28.5" customHeight="1">
      <c r="A20" s="110" t="s">
        <v>390</v>
      </c>
      <c r="B20" s="102"/>
      <c r="C20" s="102"/>
      <c r="D20" s="102"/>
      <c r="E20" s="103" t="str">
        <f t="shared" si="1"/>
        <v/>
      </c>
    </row>
    <row r="21" spans="1:5" ht="28.5" customHeight="1">
      <c r="A21" s="110" t="s">
        <v>963</v>
      </c>
      <c r="B21" s="102">
        <v>72474.429999999993</v>
      </c>
      <c r="C21" s="102">
        <v>72474.429999999993</v>
      </c>
      <c r="D21" s="102">
        <v>72428.84</v>
      </c>
      <c r="E21" s="103">
        <f t="shared" si="1"/>
        <v>0.99937095055456115</v>
      </c>
    </row>
    <row r="22" spans="1:5" ht="28.5" customHeight="1">
      <c r="A22" s="110" t="s">
        <v>388</v>
      </c>
      <c r="B22" s="102">
        <v>22594.39</v>
      </c>
      <c r="C22" s="102">
        <v>22594.39</v>
      </c>
      <c r="D22" s="102">
        <v>24905.89</v>
      </c>
      <c r="E22" s="103">
        <f t="shared" si="1"/>
        <v>1.1023041560316522</v>
      </c>
    </row>
    <row r="23" spans="1:5" ht="28.5" customHeight="1">
      <c r="A23" s="110" t="s">
        <v>389</v>
      </c>
      <c r="B23" s="102">
        <v>511</v>
      </c>
      <c r="C23" s="102">
        <v>511</v>
      </c>
      <c r="D23" s="102">
        <v>462.3</v>
      </c>
      <c r="E23" s="103">
        <f t="shared" si="1"/>
        <v>0.90469667318982394</v>
      </c>
    </row>
    <row r="24" spans="1:5" ht="28.5" customHeight="1">
      <c r="A24" s="110" t="s">
        <v>390</v>
      </c>
      <c r="B24" s="102">
        <v>49369.04</v>
      </c>
      <c r="C24" s="102">
        <v>49369.04</v>
      </c>
      <c r="D24" s="102">
        <v>46220.75</v>
      </c>
      <c r="E24" s="103">
        <f t="shared" si="1"/>
        <v>0.93622946688856012</v>
      </c>
    </row>
    <row r="25" spans="1:5" ht="28.5" customHeight="1">
      <c r="A25" s="110" t="s">
        <v>964</v>
      </c>
      <c r="B25" s="102">
        <v>7801.03</v>
      </c>
      <c r="C25" s="102">
        <v>3865.17</v>
      </c>
      <c r="D25" s="102">
        <v>3933.45</v>
      </c>
      <c r="E25" s="103">
        <f t="shared" si="1"/>
        <v>1.017665458440379</v>
      </c>
    </row>
    <row r="26" spans="1:5" ht="28.5" customHeight="1">
      <c r="A26" s="110" t="s">
        <v>388</v>
      </c>
      <c r="B26" s="102">
        <v>7521.03</v>
      </c>
      <c r="C26" s="102">
        <v>3585.17</v>
      </c>
      <c r="D26" s="102">
        <v>3686.56</v>
      </c>
      <c r="E26" s="103">
        <f t="shared" si="1"/>
        <v>1.0282803883776781</v>
      </c>
    </row>
    <row r="27" spans="1:5" ht="28.5" customHeight="1">
      <c r="A27" s="110" t="s">
        <v>389</v>
      </c>
      <c r="B27" s="102">
        <v>250</v>
      </c>
      <c r="C27" s="102">
        <v>250</v>
      </c>
      <c r="D27" s="102">
        <v>221.39</v>
      </c>
      <c r="E27" s="103">
        <f t="shared" si="1"/>
        <v>0.8855599999999999</v>
      </c>
    </row>
    <row r="28" spans="1:5" ht="28.5" customHeight="1">
      <c r="A28" s="110" t="s">
        <v>390</v>
      </c>
      <c r="B28" s="102"/>
      <c r="C28" s="102"/>
      <c r="D28" s="102"/>
      <c r="E28" s="103" t="str">
        <f t="shared" si="1"/>
        <v/>
      </c>
    </row>
    <row r="29" spans="1:5" ht="28.5" customHeight="1">
      <c r="A29" s="110" t="s">
        <v>965</v>
      </c>
      <c r="B29" s="102">
        <v>12714.81</v>
      </c>
      <c r="C29" s="102">
        <v>10364.799999999999</v>
      </c>
      <c r="D29" s="102">
        <v>10870.46</v>
      </c>
      <c r="E29" s="103">
        <f t="shared" si="1"/>
        <v>1.0487862766285891</v>
      </c>
    </row>
    <row r="30" spans="1:5" ht="28.5" customHeight="1">
      <c r="A30" s="110" t="s">
        <v>388</v>
      </c>
      <c r="B30" s="102">
        <v>12416.01</v>
      </c>
      <c r="C30" s="102">
        <v>10066</v>
      </c>
      <c r="D30" s="102">
        <v>10411.4</v>
      </c>
      <c r="E30" s="103">
        <f t="shared" si="1"/>
        <v>1.0343135306973972</v>
      </c>
    </row>
    <row r="31" spans="1:5" ht="28.5" customHeight="1">
      <c r="A31" s="110" t="s">
        <v>389</v>
      </c>
      <c r="B31" s="102">
        <v>250</v>
      </c>
      <c r="C31" s="102">
        <v>250</v>
      </c>
      <c r="D31" s="102">
        <v>355.58</v>
      </c>
      <c r="E31" s="103">
        <f t="shared" si="1"/>
        <v>1.42232</v>
      </c>
    </row>
    <row r="32" spans="1:5" ht="28.5" customHeight="1">
      <c r="A32" s="110" t="s">
        <v>390</v>
      </c>
      <c r="B32" s="102"/>
      <c r="C32" s="102"/>
      <c r="D32" s="102"/>
      <c r="E32" s="103" t="str">
        <f t="shared" si="1"/>
        <v/>
      </c>
    </row>
    <row r="33" spans="1:5" ht="17.45" customHeight="1">
      <c r="A33" s="303"/>
      <c r="B33" s="303"/>
      <c r="C33" s="303"/>
      <c r="D33" s="303"/>
      <c r="E33" s="303"/>
    </row>
  </sheetData>
  <mergeCells count="2">
    <mergeCell ref="A1:E1"/>
    <mergeCell ref="A33:E33"/>
  </mergeCells>
  <phoneticPr fontId="13" type="noConversion"/>
  <printOptions horizontalCentered="1"/>
  <pageMargins left="0.27559055118110237" right="0.19685039370078741" top="0.82677165354330717" bottom="0.43307086614173229" header="0.47244094488188981" footer="0.15748031496062992"/>
  <pageSetup paperSize="9" scale="74" firstPageNumber="24" orientation="portrait" useFirstPageNumber="1" r:id="rId1"/>
  <headerFooter alignWithMargins="0">
    <oddFooter>&amp;C&amp;14‐ 48 ‐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23"/>
  <sheetViews>
    <sheetView showGridLines="0" showZeros="0" view="pageLayout" topLeftCell="A3" zoomScaleNormal="100" zoomScaleSheetLayoutView="115" workbookViewId="0">
      <selection activeCell="D12" sqref="D12"/>
    </sheetView>
  </sheetViews>
  <sheetFormatPr defaultColWidth="9" defaultRowHeight="14.25"/>
  <cols>
    <col min="1" max="1" width="51.125" style="47" customWidth="1"/>
    <col min="2" max="3" width="18.625" style="47" customWidth="1"/>
    <col min="4" max="5" width="18.625" style="48" customWidth="1"/>
    <col min="6" max="16384" width="9" style="47"/>
  </cols>
  <sheetData>
    <row r="1" spans="1:5" ht="30.2" customHeight="1">
      <c r="A1" s="302" t="s">
        <v>696</v>
      </c>
      <c r="B1" s="302"/>
      <c r="C1" s="302"/>
      <c r="D1" s="302"/>
      <c r="E1" s="302"/>
    </row>
    <row r="2" spans="1:5" ht="18" customHeight="1">
      <c r="A2" s="62"/>
      <c r="B2" s="62"/>
      <c r="C2" s="62"/>
      <c r="D2" s="62"/>
      <c r="E2" s="61" t="s">
        <v>966</v>
      </c>
    </row>
    <row r="3" spans="1:5" ht="18" customHeight="1">
      <c r="A3" s="59"/>
      <c r="B3" s="59"/>
      <c r="C3" s="59"/>
      <c r="D3" s="60"/>
      <c r="E3" s="61" t="s">
        <v>182</v>
      </c>
    </row>
    <row r="4" spans="1:5" ht="36" customHeight="1">
      <c r="A4" s="107" t="s">
        <v>967</v>
      </c>
      <c r="B4" s="107" t="s">
        <v>306</v>
      </c>
      <c r="C4" s="107" t="s">
        <v>1</v>
      </c>
      <c r="D4" s="107" t="s">
        <v>14</v>
      </c>
      <c r="E4" s="107" t="s">
        <v>307</v>
      </c>
    </row>
    <row r="5" spans="1:5" ht="25.35" customHeight="1">
      <c r="A5" s="105" t="s">
        <v>968</v>
      </c>
      <c r="B5" s="102">
        <f>SUM(B7,B9,B11,B15,B17,B13)</f>
        <v>608784.91999999993</v>
      </c>
      <c r="C5" s="102">
        <f t="shared" ref="C5" si="0">SUM(C7,C9,C11,C15,C17,C13)</f>
        <v>611604.91999999993</v>
      </c>
      <c r="D5" s="102">
        <f>SUM(D7,D9,D11,D15,D17,D13)</f>
        <v>585971.56000000006</v>
      </c>
      <c r="E5" s="103">
        <f>IF(C5=0,"",D5/C5)</f>
        <v>0.95808836855007662</v>
      </c>
    </row>
    <row r="6" spans="1:5" ht="25.35" customHeight="1">
      <c r="A6" s="108" t="s">
        <v>969</v>
      </c>
      <c r="B6" s="102"/>
      <c r="C6" s="102"/>
      <c r="D6" s="102"/>
      <c r="E6" s="103" t="str">
        <f t="shared" ref="E6:E18" si="1">IF(C6=0,"",D6/C6)</f>
        <v/>
      </c>
    </row>
    <row r="7" spans="1:5" ht="25.35" customHeight="1">
      <c r="A7" s="109" t="s">
        <v>304</v>
      </c>
      <c r="B7" s="102">
        <v>281471.46000000002</v>
      </c>
      <c r="C7" s="102">
        <v>281471.46000000002</v>
      </c>
      <c r="D7" s="102">
        <v>278186.33</v>
      </c>
      <c r="E7" s="103">
        <f t="shared" si="1"/>
        <v>0.98832872789305171</v>
      </c>
    </row>
    <row r="8" spans="1:5" ht="25.35" customHeight="1">
      <c r="A8" s="109" t="s">
        <v>392</v>
      </c>
      <c r="B8" s="102">
        <v>264724.34000000003</v>
      </c>
      <c r="C8" s="102">
        <v>264724.34000000003</v>
      </c>
      <c r="D8" s="102">
        <v>260761.1</v>
      </c>
      <c r="E8" s="103">
        <f t="shared" si="1"/>
        <v>0.98502880392486758</v>
      </c>
    </row>
    <row r="9" spans="1:5" ht="25.35" customHeight="1">
      <c r="A9" s="109" t="s">
        <v>393</v>
      </c>
      <c r="B9" s="102">
        <v>71030.87</v>
      </c>
      <c r="C9" s="102">
        <v>71030.87</v>
      </c>
      <c r="D9" s="102">
        <v>72222.55</v>
      </c>
      <c r="E9" s="103">
        <f t="shared" si="1"/>
        <v>1.0167769309315795</v>
      </c>
    </row>
    <row r="10" spans="1:5" ht="25.35" customHeight="1">
      <c r="A10" s="109" t="s">
        <v>392</v>
      </c>
      <c r="B10" s="102">
        <v>71030.87</v>
      </c>
      <c r="C10" s="102">
        <v>71030.87</v>
      </c>
      <c r="D10" s="102">
        <v>72209.11</v>
      </c>
      <c r="E10" s="103">
        <f t="shared" si="1"/>
        <v>1.0165877174248323</v>
      </c>
    </row>
    <row r="11" spans="1:5" ht="25.35" customHeight="1">
      <c r="A11" s="109" t="s">
        <v>970</v>
      </c>
      <c r="B11" s="102">
        <v>166895.99</v>
      </c>
      <c r="C11" s="102">
        <v>166895.99</v>
      </c>
      <c r="D11" s="102">
        <v>149619.38</v>
      </c>
      <c r="E11" s="103">
        <f t="shared" si="1"/>
        <v>0.89648277349264061</v>
      </c>
    </row>
    <row r="12" spans="1:5" ht="25.35" customHeight="1">
      <c r="A12" s="109" t="s">
        <v>394</v>
      </c>
      <c r="B12" s="102">
        <v>165325.99</v>
      </c>
      <c r="C12" s="102">
        <v>165325.99</v>
      </c>
      <c r="D12" s="102">
        <v>139953.54</v>
      </c>
      <c r="E12" s="103">
        <f t="shared" si="1"/>
        <v>0.84653078442173557</v>
      </c>
    </row>
    <row r="13" spans="1:5" ht="25.35" customHeight="1">
      <c r="A13" s="109" t="s">
        <v>971</v>
      </c>
      <c r="B13" s="102">
        <v>72012.94</v>
      </c>
      <c r="C13" s="102">
        <v>72012.94</v>
      </c>
      <c r="D13" s="102">
        <v>63593.5</v>
      </c>
      <c r="E13" s="103">
        <f t="shared" si="1"/>
        <v>0.88308434567454119</v>
      </c>
    </row>
    <row r="14" spans="1:5" ht="25.35" customHeight="1">
      <c r="A14" s="109" t="s">
        <v>972</v>
      </c>
      <c r="B14" s="102">
        <v>66820.33</v>
      </c>
      <c r="C14" s="102">
        <v>66820.33</v>
      </c>
      <c r="D14" s="102">
        <v>57475.1</v>
      </c>
      <c r="E14" s="103">
        <f t="shared" si="1"/>
        <v>0.86014391129166823</v>
      </c>
    </row>
    <row r="15" spans="1:5" ht="25.35" customHeight="1">
      <c r="A15" s="109" t="s">
        <v>973</v>
      </c>
      <c r="B15" s="102">
        <v>8569.2099999999991</v>
      </c>
      <c r="C15" s="102">
        <v>7569.21</v>
      </c>
      <c r="D15" s="102">
        <v>8878.0300000000007</v>
      </c>
      <c r="E15" s="103">
        <f t="shared" si="1"/>
        <v>1.1729136858403981</v>
      </c>
    </row>
    <row r="16" spans="1:5" ht="25.35" customHeight="1">
      <c r="A16" s="109" t="s">
        <v>395</v>
      </c>
      <c r="B16" s="102">
        <v>8345.1</v>
      </c>
      <c r="C16" s="102">
        <v>7345.1</v>
      </c>
      <c r="D16" s="102">
        <v>8777.26</v>
      </c>
      <c r="E16" s="103">
        <f t="shared" si="1"/>
        <v>1.1949816884725872</v>
      </c>
    </row>
    <row r="17" spans="1:5" ht="25.35" customHeight="1">
      <c r="A17" s="109" t="s">
        <v>974</v>
      </c>
      <c r="B17" s="102">
        <v>8804.4500000000007</v>
      </c>
      <c r="C17" s="102">
        <v>12624.45</v>
      </c>
      <c r="D17" s="102">
        <v>13471.77</v>
      </c>
      <c r="E17" s="103">
        <f t="shared" si="1"/>
        <v>1.0671173793709825</v>
      </c>
    </row>
    <row r="18" spans="1:5" ht="25.35" customHeight="1">
      <c r="A18" s="109" t="s">
        <v>396</v>
      </c>
      <c r="B18" s="102">
        <v>4463.3999999999996</v>
      </c>
      <c r="C18" s="102">
        <v>3507.4</v>
      </c>
      <c r="D18" s="102">
        <v>3520.95</v>
      </c>
      <c r="E18" s="103">
        <f t="shared" si="1"/>
        <v>1.003863260534869</v>
      </c>
    </row>
    <row r="19" spans="1:5" ht="24" customHeight="1">
      <c r="A19" s="49"/>
      <c r="B19" s="50"/>
      <c r="C19" s="50"/>
      <c r="D19" s="51"/>
      <c r="E19" s="52"/>
    </row>
    <row r="20" spans="1:5" ht="24" customHeight="1">
      <c r="A20" s="53"/>
      <c r="B20" s="54"/>
      <c r="C20" s="54"/>
      <c r="D20" s="55"/>
      <c r="E20" s="52"/>
    </row>
    <row r="21" spans="1:5" ht="24" customHeight="1">
      <c r="A21" s="49"/>
      <c r="B21" s="50"/>
      <c r="C21" s="50"/>
      <c r="D21" s="55"/>
      <c r="E21" s="52"/>
    </row>
    <row r="22" spans="1:5" ht="24" customHeight="1">
      <c r="A22" s="56"/>
      <c r="B22" s="50"/>
      <c r="C22" s="50"/>
      <c r="D22" s="55"/>
      <c r="E22" s="52"/>
    </row>
    <row r="23" spans="1:5" ht="24" customHeight="1">
      <c r="A23" s="49"/>
      <c r="B23" s="50"/>
      <c r="C23" s="50"/>
      <c r="D23" s="55"/>
      <c r="E23" s="52"/>
    </row>
  </sheetData>
  <mergeCells count="1">
    <mergeCell ref="A1:E1"/>
  </mergeCells>
  <phoneticPr fontId="13" type="noConversion"/>
  <printOptions horizontalCentered="1"/>
  <pageMargins left="0.19685039370078741" right="0.19685039370078741" top="0.82677165354330717" bottom="0.43307086614173229" header="0.39370078740157483" footer="0.15748031496062992"/>
  <pageSetup paperSize="9" firstPageNumber="26" orientation="landscape" useFirstPageNumber="1" r:id="rId1"/>
  <headerFooter alignWithMargins="0">
    <oddFooter>&amp;C&amp;14‐ 49 ‐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33"/>
  <sheetViews>
    <sheetView showGridLines="0" showZeros="0" view="pageLayout" zoomScaleNormal="100" zoomScaleSheetLayoutView="130" workbookViewId="0">
      <selection activeCell="D20" sqref="D20"/>
    </sheetView>
  </sheetViews>
  <sheetFormatPr defaultColWidth="9" defaultRowHeight="14.25"/>
  <cols>
    <col min="1" max="1" width="52.625" style="47" customWidth="1"/>
    <col min="2" max="4" width="18.625" style="48" customWidth="1"/>
    <col min="5" max="5" width="18.625" style="47" customWidth="1"/>
    <col min="6" max="16384" width="9" style="47"/>
  </cols>
  <sheetData>
    <row r="1" spans="1:5" ht="30.2" customHeight="1">
      <c r="A1" s="302" t="s">
        <v>697</v>
      </c>
      <c r="B1" s="302"/>
      <c r="C1" s="302"/>
      <c r="D1" s="302"/>
      <c r="E1" s="302"/>
    </row>
    <row r="2" spans="1:5" ht="19.5" customHeight="1">
      <c r="A2" s="62"/>
      <c r="B2" s="62"/>
      <c r="C2" s="62"/>
      <c r="D2" s="62"/>
      <c r="E2" s="61" t="s">
        <v>975</v>
      </c>
    </row>
    <row r="3" spans="1:5" ht="19.5" customHeight="1">
      <c r="D3" s="304" t="s">
        <v>182</v>
      </c>
      <c r="E3" s="304"/>
    </row>
    <row r="4" spans="1:5" ht="40.700000000000003" customHeight="1">
      <c r="A4" s="107" t="s">
        <v>976</v>
      </c>
      <c r="B4" s="107" t="s">
        <v>306</v>
      </c>
      <c r="C4" s="107" t="s">
        <v>1</v>
      </c>
      <c r="D4" s="107" t="s">
        <v>14</v>
      </c>
      <c r="E4" s="107" t="s">
        <v>307</v>
      </c>
    </row>
    <row r="5" spans="1:5" ht="27.75" customHeight="1">
      <c r="A5" s="105" t="s">
        <v>977</v>
      </c>
      <c r="B5" s="102">
        <f>B6+B7+B8+B9+B10+B11</f>
        <v>619744.64999999991</v>
      </c>
      <c r="C5" s="102">
        <f>C6+C7+C8+C9+C10+C11</f>
        <v>487559.95999999996</v>
      </c>
      <c r="D5" s="102">
        <f>D6+D7+D8+D9+D10+D11</f>
        <v>475554.96000000008</v>
      </c>
      <c r="E5" s="104">
        <f t="shared" ref="E5:E11" si="0">IF(B5=0,0,D5/C5)</f>
        <v>0.97537738742943558</v>
      </c>
    </row>
    <row r="6" spans="1:5" ht="27.75" customHeight="1">
      <c r="A6" s="106" t="s">
        <v>397</v>
      </c>
      <c r="B6" s="102">
        <v>200672.4</v>
      </c>
      <c r="C6" s="102">
        <v>113222.78</v>
      </c>
      <c r="D6" s="102">
        <v>55103.040000000001</v>
      </c>
      <c r="E6" s="104">
        <f t="shared" si="0"/>
        <v>0.48667803422597467</v>
      </c>
    </row>
    <row r="7" spans="1:5" ht="27.75" customHeight="1">
      <c r="A7" s="106" t="s">
        <v>398</v>
      </c>
      <c r="B7" s="102">
        <v>17026.38</v>
      </c>
      <c r="C7" s="102">
        <v>17026.38</v>
      </c>
      <c r="D7" s="102">
        <v>16298.11</v>
      </c>
      <c r="E7" s="104">
        <f t="shared" si="0"/>
        <v>0.95722696192614043</v>
      </c>
    </row>
    <row r="8" spans="1:5" ht="27.75" customHeight="1">
      <c r="A8" s="106" t="s">
        <v>978</v>
      </c>
      <c r="B8" s="102">
        <v>330897.40999999997</v>
      </c>
      <c r="C8" s="102">
        <v>295268.21999999997</v>
      </c>
      <c r="D8" s="102">
        <v>332220.64</v>
      </c>
      <c r="E8" s="104">
        <f t="shared" si="0"/>
        <v>1.1251486529772829</v>
      </c>
    </row>
    <row r="9" spans="1:5" ht="27.75" customHeight="1">
      <c r="A9" s="106" t="s">
        <v>979</v>
      </c>
      <c r="B9" s="102">
        <v>34482.089999999997</v>
      </c>
      <c r="C9" s="102">
        <v>34482.089999999997</v>
      </c>
      <c r="D9" s="102">
        <v>44277.78</v>
      </c>
      <c r="E9" s="104">
        <f t="shared" si="0"/>
        <v>1.2840805183212503</v>
      </c>
    </row>
    <row r="10" spans="1:5" ht="27.75" customHeight="1">
      <c r="A10" s="106" t="s">
        <v>980</v>
      </c>
      <c r="B10" s="102">
        <v>12332.36</v>
      </c>
      <c r="C10" s="102">
        <v>9396.49</v>
      </c>
      <c r="D10" s="102">
        <v>8206.0499999999993</v>
      </c>
      <c r="E10" s="104">
        <f t="shared" si="0"/>
        <v>0.8733101402757838</v>
      </c>
    </row>
    <row r="11" spans="1:5" ht="27.75" customHeight="1">
      <c r="A11" s="106" t="s">
        <v>981</v>
      </c>
      <c r="B11" s="102">
        <v>24334.01</v>
      </c>
      <c r="C11" s="102">
        <v>18164</v>
      </c>
      <c r="D11" s="102">
        <v>19449.34</v>
      </c>
      <c r="E11" s="104">
        <f t="shared" si="0"/>
        <v>1.0707630477868311</v>
      </c>
    </row>
    <row r="12" spans="1:5" ht="28.5" customHeight="1">
      <c r="A12" s="305"/>
      <c r="B12" s="305"/>
      <c r="C12" s="305"/>
      <c r="D12" s="305"/>
      <c r="E12" s="305"/>
    </row>
    <row r="13" spans="1:5">
      <c r="B13" s="57"/>
      <c r="C13" s="57"/>
      <c r="D13" s="57"/>
      <c r="E13" s="58"/>
    </row>
    <row r="14" spans="1:5">
      <c r="B14" s="57"/>
      <c r="C14" s="57"/>
      <c r="D14" s="57"/>
      <c r="E14" s="58"/>
    </row>
    <row r="15" spans="1:5">
      <c r="B15" s="57"/>
      <c r="C15" s="57"/>
      <c r="D15" s="57"/>
      <c r="E15" s="58"/>
    </row>
    <row r="16" spans="1:5">
      <c r="B16" s="57"/>
      <c r="C16" s="57"/>
      <c r="D16" s="57"/>
      <c r="E16" s="58"/>
    </row>
    <row r="17" spans="2:5">
      <c r="B17" s="57"/>
      <c r="C17" s="57"/>
      <c r="D17" s="57"/>
      <c r="E17" s="58"/>
    </row>
    <row r="18" spans="2:5">
      <c r="B18" s="57"/>
      <c r="C18" s="57"/>
      <c r="D18" s="57"/>
      <c r="E18" s="58"/>
    </row>
    <row r="19" spans="2:5">
      <c r="B19" s="57"/>
      <c r="C19" s="57"/>
      <c r="D19" s="57"/>
      <c r="E19" s="58"/>
    </row>
    <row r="20" spans="2:5">
      <c r="B20" s="57"/>
      <c r="C20" s="57"/>
      <c r="D20" s="57"/>
      <c r="E20" s="58"/>
    </row>
    <row r="21" spans="2:5">
      <c r="B21" s="57"/>
      <c r="C21" s="57"/>
      <c r="D21" s="57"/>
      <c r="E21" s="58"/>
    </row>
    <row r="22" spans="2:5">
      <c r="B22" s="57"/>
      <c r="C22" s="57"/>
      <c r="D22" s="57"/>
      <c r="E22" s="58"/>
    </row>
    <row r="23" spans="2:5">
      <c r="B23" s="57"/>
      <c r="C23" s="57"/>
      <c r="D23" s="57"/>
      <c r="E23" s="58"/>
    </row>
    <row r="24" spans="2:5">
      <c r="B24" s="57"/>
      <c r="C24" s="57"/>
      <c r="D24" s="57"/>
      <c r="E24" s="58"/>
    </row>
    <row r="25" spans="2:5">
      <c r="B25" s="57"/>
      <c r="C25" s="57"/>
      <c r="D25" s="57"/>
      <c r="E25" s="58"/>
    </row>
    <row r="26" spans="2:5">
      <c r="B26" s="57"/>
      <c r="C26" s="57"/>
      <c r="D26" s="57"/>
      <c r="E26" s="58"/>
    </row>
    <row r="27" spans="2:5">
      <c r="B27" s="57"/>
      <c r="C27" s="57"/>
      <c r="D27" s="57"/>
      <c r="E27" s="58"/>
    </row>
    <row r="28" spans="2:5">
      <c r="B28" s="57"/>
      <c r="C28" s="57"/>
      <c r="D28" s="57"/>
      <c r="E28" s="58"/>
    </row>
    <row r="29" spans="2:5">
      <c r="B29" s="57"/>
      <c r="C29" s="57"/>
      <c r="D29" s="57"/>
      <c r="E29" s="58"/>
    </row>
    <row r="30" spans="2:5">
      <c r="B30" s="57"/>
      <c r="C30" s="57"/>
      <c r="D30" s="57"/>
      <c r="E30" s="58"/>
    </row>
    <row r="31" spans="2:5">
      <c r="B31" s="57"/>
      <c r="C31" s="57"/>
      <c r="D31" s="57"/>
      <c r="E31" s="58"/>
    </row>
    <row r="32" spans="2:5">
      <c r="B32" s="57"/>
      <c r="C32" s="57"/>
      <c r="D32" s="57"/>
      <c r="E32" s="58"/>
    </row>
    <row r="33" spans="2:5">
      <c r="B33" s="57"/>
      <c r="C33" s="57"/>
      <c r="D33" s="57"/>
      <c r="E33" s="58"/>
    </row>
  </sheetData>
  <mergeCells count="3">
    <mergeCell ref="A1:E1"/>
    <mergeCell ref="D3:E3"/>
    <mergeCell ref="A12:E12"/>
  </mergeCells>
  <phoneticPr fontId="13" type="noConversion"/>
  <printOptions horizontalCentered="1"/>
  <pageMargins left="0.19685039370078741" right="0.19685039370078741" top="0.78740157480314965" bottom="0.43307086614173229" header="0.39370078740157483" footer="0.15748031496062992"/>
  <pageSetup paperSize="9" firstPageNumber="27" orientation="landscape" useFirstPageNumber="1" r:id="rId1"/>
  <headerFooter alignWithMargins="0">
    <oddFooter>&amp;C&amp;14‐ 50 ‐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2"/>
  <sheetViews>
    <sheetView showGridLines="0" showZeros="0" view="pageLayout" zoomScaleNormal="100" zoomScaleSheetLayoutView="115" workbookViewId="0">
      <selection activeCell="G22" sqref="G22"/>
    </sheetView>
  </sheetViews>
  <sheetFormatPr defaultColWidth="9.125" defaultRowHeight="14.25"/>
  <cols>
    <col min="1" max="1" width="25.375" style="204" customWidth="1"/>
    <col min="2" max="9" width="10.625" style="208" customWidth="1"/>
    <col min="10" max="10" width="9.125" style="210" customWidth="1"/>
    <col min="11" max="11" width="14.375" style="210" customWidth="1"/>
    <col min="12" max="262" width="9.125" style="210" customWidth="1"/>
    <col min="263" max="265" width="33.125" style="210" customWidth="1"/>
    <col min="266" max="518" width="9.125" style="210" customWidth="1"/>
    <col min="519" max="521" width="33.125" style="210" customWidth="1"/>
    <col min="522" max="774" width="9.125" style="210" customWidth="1"/>
    <col min="775" max="777" width="33.125" style="210" customWidth="1"/>
    <col min="778" max="1030" width="9.125" style="210" customWidth="1"/>
    <col min="1031" max="1033" width="33.125" style="210" customWidth="1"/>
    <col min="1034" max="1286" width="9.125" style="210" customWidth="1"/>
    <col min="1287" max="1289" width="33.125" style="210" customWidth="1"/>
    <col min="1290" max="1542" width="9.125" style="210" customWidth="1"/>
    <col min="1543" max="1545" width="33.125" style="210" customWidth="1"/>
    <col min="1546" max="1798" width="9.125" style="210" customWidth="1"/>
    <col min="1799" max="1801" width="33.125" style="210" customWidth="1"/>
    <col min="1802" max="2054" width="9.125" style="210" customWidth="1"/>
    <col min="2055" max="2057" width="33.125" style="210" customWidth="1"/>
    <col min="2058" max="2310" width="9.125" style="210" customWidth="1"/>
    <col min="2311" max="2313" width="33.125" style="210" customWidth="1"/>
    <col min="2314" max="2566" width="9.125" style="210" customWidth="1"/>
    <col min="2567" max="2569" width="33.125" style="210" customWidth="1"/>
    <col min="2570" max="2822" width="9.125" style="210" customWidth="1"/>
    <col min="2823" max="2825" width="33.125" style="210" customWidth="1"/>
    <col min="2826" max="3078" width="9.125" style="210" customWidth="1"/>
    <col min="3079" max="3081" width="33.125" style="210" customWidth="1"/>
    <col min="3082" max="3334" width="9.125" style="210" customWidth="1"/>
    <col min="3335" max="3337" width="33.125" style="210" customWidth="1"/>
    <col min="3338" max="3590" width="9.125" style="210" customWidth="1"/>
    <col min="3591" max="3593" width="33.125" style="210" customWidth="1"/>
    <col min="3594" max="3846" width="9.125" style="210" customWidth="1"/>
    <col min="3847" max="3849" width="33.125" style="210" customWidth="1"/>
    <col min="3850" max="4102" width="9.125" style="210" customWidth="1"/>
    <col min="4103" max="4105" width="33.125" style="210" customWidth="1"/>
    <col min="4106" max="4358" width="9.125" style="210" customWidth="1"/>
    <col min="4359" max="4361" width="33.125" style="210" customWidth="1"/>
    <col min="4362" max="4614" width="9.125" style="210" customWidth="1"/>
    <col min="4615" max="4617" width="33.125" style="210" customWidth="1"/>
    <col min="4618" max="4870" width="9.125" style="210" customWidth="1"/>
    <col min="4871" max="4873" width="33.125" style="210" customWidth="1"/>
    <col min="4874" max="5126" width="9.125" style="210" customWidth="1"/>
    <col min="5127" max="5129" width="33.125" style="210" customWidth="1"/>
    <col min="5130" max="5382" width="9.125" style="210" customWidth="1"/>
    <col min="5383" max="5385" width="33.125" style="210" customWidth="1"/>
    <col min="5386" max="5638" width="9.125" style="210" customWidth="1"/>
    <col min="5639" max="5641" width="33.125" style="210" customWidth="1"/>
    <col min="5642" max="5894" width="9.125" style="210" customWidth="1"/>
    <col min="5895" max="5897" width="33.125" style="210" customWidth="1"/>
    <col min="5898" max="6150" width="9.125" style="210" customWidth="1"/>
    <col min="6151" max="6153" width="33.125" style="210" customWidth="1"/>
    <col min="6154" max="6406" width="9.125" style="210" customWidth="1"/>
    <col min="6407" max="6409" width="33.125" style="210" customWidth="1"/>
    <col min="6410" max="6662" width="9.125" style="210" customWidth="1"/>
    <col min="6663" max="6665" width="33.125" style="210" customWidth="1"/>
    <col min="6666" max="6918" width="9.125" style="210" customWidth="1"/>
    <col min="6919" max="6921" width="33.125" style="210" customWidth="1"/>
    <col min="6922" max="7174" width="9.125" style="210" customWidth="1"/>
    <col min="7175" max="7177" width="33.125" style="210" customWidth="1"/>
    <col min="7178" max="7430" width="9.125" style="210" customWidth="1"/>
    <col min="7431" max="7433" width="33.125" style="210" customWidth="1"/>
    <col min="7434" max="7686" width="9.125" style="210" customWidth="1"/>
    <col min="7687" max="7689" width="33.125" style="210" customWidth="1"/>
    <col min="7690" max="7942" width="9.125" style="210" customWidth="1"/>
    <col min="7943" max="7945" width="33.125" style="210" customWidth="1"/>
    <col min="7946" max="8198" width="9.125" style="210" customWidth="1"/>
    <col min="8199" max="8201" width="33.125" style="210" customWidth="1"/>
    <col min="8202" max="8454" width="9.125" style="210" customWidth="1"/>
    <col min="8455" max="8457" width="33.125" style="210" customWidth="1"/>
    <col min="8458" max="8710" width="9.125" style="210" customWidth="1"/>
    <col min="8711" max="8713" width="33.125" style="210" customWidth="1"/>
    <col min="8714" max="8966" width="9.125" style="210" customWidth="1"/>
    <col min="8967" max="8969" width="33.125" style="210" customWidth="1"/>
    <col min="8970" max="9222" width="9.125" style="210" customWidth="1"/>
    <col min="9223" max="9225" width="33.125" style="210" customWidth="1"/>
    <col min="9226" max="9478" width="9.125" style="210" customWidth="1"/>
    <col min="9479" max="9481" width="33.125" style="210" customWidth="1"/>
    <col min="9482" max="9734" width="9.125" style="210" customWidth="1"/>
    <col min="9735" max="9737" width="33.125" style="210" customWidth="1"/>
    <col min="9738" max="9990" width="9.125" style="210" customWidth="1"/>
    <col min="9991" max="9993" width="33.125" style="210" customWidth="1"/>
    <col min="9994" max="10246" width="9.125" style="210" customWidth="1"/>
    <col min="10247" max="10249" width="33.125" style="210" customWidth="1"/>
    <col min="10250" max="10502" width="9.125" style="210" customWidth="1"/>
    <col min="10503" max="10505" width="33.125" style="210" customWidth="1"/>
    <col min="10506" max="10758" width="9.125" style="210" customWidth="1"/>
    <col min="10759" max="10761" width="33.125" style="210" customWidth="1"/>
    <col min="10762" max="11014" width="9.125" style="210" customWidth="1"/>
    <col min="11015" max="11017" width="33.125" style="210" customWidth="1"/>
    <col min="11018" max="11270" width="9.125" style="210" customWidth="1"/>
    <col min="11271" max="11273" width="33.125" style="210" customWidth="1"/>
    <col min="11274" max="11526" width="9.125" style="210" customWidth="1"/>
    <col min="11527" max="11529" width="33.125" style="210" customWidth="1"/>
    <col min="11530" max="11782" width="9.125" style="210" customWidth="1"/>
    <col min="11783" max="11785" width="33.125" style="210" customWidth="1"/>
    <col min="11786" max="12038" width="9.125" style="210" customWidth="1"/>
    <col min="12039" max="12041" width="33.125" style="210" customWidth="1"/>
    <col min="12042" max="12294" width="9.125" style="210" customWidth="1"/>
    <col min="12295" max="12297" width="33.125" style="210" customWidth="1"/>
    <col min="12298" max="12550" width="9.125" style="210" customWidth="1"/>
    <col min="12551" max="12553" width="33.125" style="210" customWidth="1"/>
    <col min="12554" max="12806" width="9.125" style="210" customWidth="1"/>
    <col min="12807" max="12809" width="33.125" style="210" customWidth="1"/>
    <col min="12810" max="13062" width="9.125" style="210" customWidth="1"/>
    <col min="13063" max="13065" width="33.125" style="210" customWidth="1"/>
    <col min="13066" max="13318" width="9.125" style="210" customWidth="1"/>
    <col min="13319" max="13321" width="33.125" style="210" customWidth="1"/>
    <col min="13322" max="13574" width="9.125" style="210" customWidth="1"/>
    <col min="13575" max="13577" width="33.125" style="210" customWidth="1"/>
    <col min="13578" max="13830" width="9.125" style="210" customWidth="1"/>
    <col min="13831" max="13833" width="33.125" style="210" customWidth="1"/>
    <col min="13834" max="14086" width="9.125" style="210" customWidth="1"/>
    <col min="14087" max="14089" width="33.125" style="210" customWidth="1"/>
    <col min="14090" max="14342" width="9.125" style="210" customWidth="1"/>
    <col min="14343" max="14345" width="33.125" style="210" customWidth="1"/>
    <col min="14346" max="14598" width="9.125" style="210" customWidth="1"/>
    <col min="14599" max="14601" width="33.125" style="210" customWidth="1"/>
    <col min="14602" max="14854" width="9.125" style="210" customWidth="1"/>
    <col min="14855" max="14857" width="33.125" style="210" customWidth="1"/>
    <col min="14858" max="15110" width="9.125" style="210" customWidth="1"/>
    <col min="15111" max="15113" width="33.125" style="210" customWidth="1"/>
    <col min="15114" max="15366" width="9.125" style="210" customWidth="1"/>
    <col min="15367" max="15369" width="33.125" style="210" customWidth="1"/>
    <col min="15370" max="15622" width="9.125" style="210" customWidth="1"/>
    <col min="15623" max="15625" width="33.125" style="210" customWidth="1"/>
    <col min="15626" max="15878" width="9.125" style="210" customWidth="1"/>
    <col min="15879" max="15881" width="33.125" style="210" customWidth="1"/>
    <col min="15882" max="16134" width="9.125" style="210" customWidth="1"/>
    <col min="16135" max="16137" width="33.125" style="210" customWidth="1"/>
    <col min="16138" max="16384" width="9.125" style="210" customWidth="1"/>
  </cols>
  <sheetData>
    <row r="1" spans="1:9" s="204" customFormat="1" ht="33.950000000000003" customHeight="1">
      <c r="A1" s="306" t="s">
        <v>698</v>
      </c>
      <c r="B1" s="307"/>
      <c r="C1" s="307"/>
      <c r="D1" s="307"/>
      <c r="E1" s="307"/>
      <c r="F1" s="307"/>
      <c r="G1" s="307"/>
      <c r="H1" s="307"/>
      <c r="I1" s="307"/>
    </row>
    <row r="2" spans="1:9" s="204" customFormat="1" ht="17.100000000000001" customHeight="1">
      <c r="A2" s="308" t="s">
        <v>901</v>
      </c>
      <c r="B2" s="308"/>
      <c r="C2" s="308"/>
      <c r="D2" s="308"/>
      <c r="E2" s="308"/>
      <c r="F2" s="308"/>
      <c r="G2" s="308"/>
      <c r="H2" s="308"/>
      <c r="I2" s="308"/>
    </row>
    <row r="3" spans="1:9" s="204" customFormat="1" ht="17.100000000000001" customHeight="1">
      <c r="A3" s="308" t="s">
        <v>3</v>
      </c>
      <c r="B3" s="308"/>
      <c r="C3" s="308"/>
      <c r="D3" s="308"/>
      <c r="E3" s="308"/>
      <c r="F3" s="308"/>
      <c r="G3" s="308"/>
      <c r="H3" s="308"/>
      <c r="I3" s="308"/>
    </row>
    <row r="4" spans="1:9" s="204" customFormat="1">
      <c r="A4" s="309" t="s">
        <v>29</v>
      </c>
      <c r="B4" s="309" t="s">
        <v>902</v>
      </c>
      <c r="C4" s="309"/>
      <c r="D4" s="309" t="s">
        <v>903</v>
      </c>
      <c r="E4" s="309"/>
      <c r="F4" s="309" t="s">
        <v>904</v>
      </c>
      <c r="G4" s="309"/>
      <c r="H4" s="309" t="s">
        <v>905</v>
      </c>
      <c r="I4" s="309"/>
    </row>
    <row r="5" spans="1:9" s="204" customFormat="1">
      <c r="A5" s="309"/>
      <c r="B5" s="211" t="s">
        <v>306</v>
      </c>
      <c r="C5" s="211" t="s">
        <v>14</v>
      </c>
      <c r="D5" s="211" t="s">
        <v>306</v>
      </c>
      <c r="E5" s="211" t="s">
        <v>14</v>
      </c>
      <c r="F5" s="211" t="s">
        <v>306</v>
      </c>
      <c r="G5" s="211" t="s">
        <v>14</v>
      </c>
      <c r="H5" s="211" t="s">
        <v>306</v>
      </c>
      <c r="I5" s="211" t="s">
        <v>14</v>
      </c>
    </row>
    <row r="6" spans="1:9" s="206" customFormat="1" ht="16.5">
      <c r="A6" s="205" t="s">
        <v>509</v>
      </c>
      <c r="B6" s="222">
        <f>SUM(B7:B8)</f>
        <v>0</v>
      </c>
      <c r="C6" s="222">
        <f t="shared" ref="C6:I6" si="0">SUM(C7:C8)</f>
        <v>470220</v>
      </c>
      <c r="D6" s="222">
        <f t="shared" si="0"/>
        <v>0</v>
      </c>
      <c r="E6" s="222">
        <f t="shared" si="0"/>
        <v>293244</v>
      </c>
      <c r="F6" s="222">
        <f t="shared" si="0"/>
        <v>0</v>
      </c>
      <c r="G6" s="222">
        <f t="shared" si="0"/>
        <v>111916</v>
      </c>
      <c r="H6" s="222">
        <f t="shared" si="0"/>
        <v>0</v>
      </c>
      <c r="I6" s="222">
        <f t="shared" si="0"/>
        <v>65060</v>
      </c>
    </row>
    <row r="7" spans="1:9" s="204" customFormat="1" ht="16.5">
      <c r="A7" s="205" t="s">
        <v>510</v>
      </c>
      <c r="B7" s="222"/>
      <c r="C7" s="222">
        <f>E7+G7+I7</f>
        <v>439820</v>
      </c>
      <c r="D7" s="223"/>
      <c r="E7" s="223">
        <v>293244</v>
      </c>
      <c r="F7" s="223"/>
      <c r="G7" s="223">
        <v>95916</v>
      </c>
      <c r="H7" s="223"/>
      <c r="I7" s="223">
        <v>50660</v>
      </c>
    </row>
    <row r="8" spans="1:9" s="204" customFormat="1" ht="16.5">
      <c r="A8" s="205" t="s">
        <v>511</v>
      </c>
      <c r="B8" s="222"/>
      <c r="C8" s="222">
        <f>E8+G8+I8</f>
        <v>30400</v>
      </c>
      <c r="D8" s="223"/>
      <c r="E8" s="223"/>
      <c r="F8" s="223"/>
      <c r="G8" s="223">
        <v>16000</v>
      </c>
      <c r="H8" s="223"/>
      <c r="I8" s="223">
        <v>14400</v>
      </c>
    </row>
    <row r="9" spans="1:9" s="204" customFormat="1" ht="16.5">
      <c r="A9" s="205" t="s">
        <v>512</v>
      </c>
      <c r="B9" s="222">
        <f>B10+B11</f>
        <v>734674</v>
      </c>
      <c r="C9" s="222">
        <f t="shared" ref="C9:I9" si="1">C10+C11</f>
        <v>0</v>
      </c>
      <c r="D9" s="222">
        <f t="shared" si="1"/>
        <v>420874</v>
      </c>
      <c r="E9" s="222">
        <f t="shared" si="1"/>
        <v>0</v>
      </c>
      <c r="F9" s="222">
        <f t="shared" si="1"/>
        <v>139600</v>
      </c>
      <c r="G9" s="222">
        <f t="shared" si="1"/>
        <v>0</v>
      </c>
      <c r="H9" s="222">
        <f t="shared" si="1"/>
        <v>174200</v>
      </c>
      <c r="I9" s="222">
        <f t="shared" si="1"/>
        <v>0</v>
      </c>
    </row>
    <row r="10" spans="1:9" s="204" customFormat="1" ht="16.5">
      <c r="A10" s="205" t="s">
        <v>510</v>
      </c>
      <c r="B10" s="222">
        <f>D10+F10+H10</f>
        <v>472651</v>
      </c>
      <c r="C10" s="222">
        <f>E10+G10+I10</f>
        <v>0</v>
      </c>
      <c r="D10" s="223">
        <v>302851</v>
      </c>
      <c r="E10" s="223"/>
      <c r="F10" s="223">
        <v>104600</v>
      </c>
      <c r="G10" s="223"/>
      <c r="H10" s="223">
        <v>65200</v>
      </c>
      <c r="I10" s="223"/>
    </row>
    <row r="11" spans="1:9" s="204" customFormat="1" ht="16.5">
      <c r="A11" s="205" t="s">
        <v>511</v>
      </c>
      <c r="B11" s="222">
        <f>D11+F11+H11</f>
        <v>262023</v>
      </c>
      <c r="C11" s="222">
        <f>E11+G11+I11</f>
        <v>0</v>
      </c>
      <c r="D11" s="223">
        <v>118023</v>
      </c>
      <c r="E11" s="223"/>
      <c r="F11" s="223">
        <v>35000</v>
      </c>
      <c r="G11" s="223"/>
      <c r="H11" s="223">
        <v>109000</v>
      </c>
      <c r="I11" s="223"/>
    </row>
    <row r="12" spans="1:9" s="204" customFormat="1" ht="16.5">
      <c r="A12" s="205" t="s">
        <v>513</v>
      </c>
      <c r="B12" s="222">
        <f>SUM(B13:B14)</f>
        <v>0</v>
      </c>
      <c r="C12" s="222">
        <f t="shared" ref="C12:I12" si="2">SUM(C13:C14)</f>
        <v>268754</v>
      </c>
      <c r="D12" s="222">
        <f t="shared" si="2"/>
        <v>0</v>
      </c>
      <c r="E12" s="222">
        <f t="shared" si="2"/>
        <v>142896</v>
      </c>
      <c r="F12" s="222">
        <f t="shared" si="2"/>
        <v>0</v>
      </c>
      <c r="G12" s="222">
        <f t="shared" si="2"/>
        <v>18718</v>
      </c>
      <c r="H12" s="222">
        <f t="shared" si="2"/>
        <v>0</v>
      </c>
      <c r="I12" s="222">
        <f t="shared" si="2"/>
        <v>107140</v>
      </c>
    </row>
    <row r="13" spans="1:9" s="204" customFormat="1" ht="16.5">
      <c r="A13" s="205" t="s">
        <v>510</v>
      </c>
      <c r="B13" s="222"/>
      <c r="C13" s="222">
        <f>E13+G13+I13</f>
        <v>42754</v>
      </c>
      <c r="D13" s="223"/>
      <c r="E13" s="223">
        <v>24896</v>
      </c>
      <c r="F13" s="223"/>
      <c r="G13" s="223">
        <v>3718</v>
      </c>
      <c r="H13" s="223"/>
      <c r="I13" s="223">
        <v>14140</v>
      </c>
    </row>
    <row r="14" spans="1:9" s="204" customFormat="1" ht="16.5">
      <c r="A14" s="205" t="s">
        <v>511</v>
      </c>
      <c r="B14" s="222"/>
      <c r="C14" s="222">
        <f>E14+G14+I14</f>
        <v>226000</v>
      </c>
      <c r="D14" s="223"/>
      <c r="E14" s="223">
        <v>118000</v>
      </c>
      <c r="F14" s="223"/>
      <c r="G14" s="223">
        <v>15000</v>
      </c>
      <c r="H14" s="223"/>
      <c r="I14" s="223">
        <v>93000</v>
      </c>
    </row>
    <row r="15" spans="1:9" s="204" customFormat="1" ht="16.5">
      <c r="A15" s="205" t="s">
        <v>514</v>
      </c>
      <c r="B15" s="222">
        <f>SUM(B16:B17)</f>
        <v>0</v>
      </c>
      <c r="C15" s="222">
        <f t="shared" ref="C15:I15" si="3">SUM(C16:C17)</f>
        <v>31243</v>
      </c>
      <c r="D15" s="222">
        <f t="shared" si="3"/>
        <v>0</v>
      </c>
      <c r="E15" s="222">
        <f t="shared" si="3"/>
        <v>20543</v>
      </c>
      <c r="F15" s="222">
        <f t="shared" si="3"/>
        <v>0</v>
      </c>
      <c r="G15" s="222">
        <f t="shared" si="3"/>
        <v>4700</v>
      </c>
      <c r="H15" s="222">
        <f t="shared" si="3"/>
        <v>0</v>
      </c>
      <c r="I15" s="222">
        <f t="shared" si="3"/>
        <v>6000</v>
      </c>
    </row>
    <row r="16" spans="1:9" s="204" customFormat="1" ht="16.5">
      <c r="A16" s="205" t="s">
        <v>510</v>
      </c>
      <c r="B16" s="222"/>
      <c r="C16" s="222">
        <f>E16+G16+I16</f>
        <v>26443</v>
      </c>
      <c r="D16" s="223"/>
      <c r="E16" s="223">
        <v>20543</v>
      </c>
      <c r="F16" s="223"/>
      <c r="G16" s="223">
        <v>4700</v>
      </c>
      <c r="H16" s="223"/>
      <c r="I16" s="223">
        <v>1200</v>
      </c>
    </row>
    <row r="17" spans="1:12" s="204" customFormat="1" ht="16.5">
      <c r="A17" s="205" t="s">
        <v>511</v>
      </c>
      <c r="B17" s="222"/>
      <c r="C17" s="222">
        <f>E17+G17+I17</f>
        <v>4800</v>
      </c>
      <c r="D17" s="223"/>
      <c r="E17" s="223"/>
      <c r="F17" s="223"/>
      <c r="G17" s="223"/>
      <c r="H17" s="223"/>
      <c r="I17" s="223">
        <v>4800</v>
      </c>
    </row>
    <row r="18" spans="1:12" s="204" customFormat="1" ht="16.5">
      <c r="A18" s="205" t="s">
        <v>515</v>
      </c>
      <c r="B18" s="222">
        <f>SUM(B19:B20)</f>
        <v>0</v>
      </c>
      <c r="C18" s="222">
        <f t="shared" ref="C18:I18" si="4">SUM(C19:C20)</f>
        <v>707728</v>
      </c>
      <c r="D18" s="222">
        <f t="shared" si="4"/>
        <v>0</v>
      </c>
      <c r="E18" s="222">
        <f t="shared" si="4"/>
        <v>415597</v>
      </c>
      <c r="F18" s="222">
        <f t="shared" si="4"/>
        <v>0</v>
      </c>
      <c r="G18" s="222">
        <f t="shared" si="4"/>
        <v>125931</v>
      </c>
      <c r="H18" s="222">
        <f t="shared" si="4"/>
        <v>0</v>
      </c>
      <c r="I18" s="222">
        <f t="shared" si="4"/>
        <v>166200</v>
      </c>
      <c r="K18" s="207"/>
      <c r="L18" s="207"/>
    </row>
    <row r="19" spans="1:12" s="204" customFormat="1" ht="16.5">
      <c r="A19" s="205" t="s">
        <v>510</v>
      </c>
      <c r="B19" s="222"/>
      <c r="C19" s="222">
        <f>E19+G19+I19</f>
        <v>456128</v>
      </c>
      <c r="D19" s="223"/>
      <c r="E19" s="223">
        <v>297597</v>
      </c>
      <c r="F19" s="223"/>
      <c r="G19" s="223">
        <v>94931</v>
      </c>
      <c r="H19" s="223"/>
      <c r="I19" s="223">
        <v>63600</v>
      </c>
      <c r="K19" s="207"/>
      <c r="L19" s="207"/>
    </row>
    <row r="20" spans="1:12" s="204" customFormat="1" ht="16.5">
      <c r="A20" s="205" t="s">
        <v>511</v>
      </c>
      <c r="B20" s="222"/>
      <c r="C20" s="222">
        <f>E20+G20+I20</f>
        <v>251600</v>
      </c>
      <c r="D20" s="223"/>
      <c r="E20" s="223">
        <v>118000</v>
      </c>
      <c r="F20" s="223"/>
      <c r="G20" s="223">
        <v>31000</v>
      </c>
      <c r="H20" s="223"/>
      <c r="I20" s="223">
        <v>102600</v>
      </c>
      <c r="K20" s="207"/>
      <c r="L20" s="207"/>
    </row>
    <row r="21" spans="1:12" s="204" customFormat="1" ht="17.100000000000001" customHeight="1">
      <c r="B21" s="208"/>
      <c r="C21" s="208"/>
      <c r="D21" s="208"/>
      <c r="E21" s="208"/>
      <c r="F21" s="208"/>
      <c r="G21" s="208"/>
      <c r="H21" s="208"/>
      <c r="I21" s="208"/>
    </row>
    <row r="22" spans="1:12">
      <c r="I22" s="209"/>
    </row>
  </sheetData>
  <mergeCells count="8">
    <mergeCell ref="A1:I1"/>
    <mergeCell ref="A2:I2"/>
    <mergeCell ref="A3:I3"/>
    <mergeCell ref="A4:A5"/>
    <mergeCell ref="B4:C4"/>
    <mergeCell ref="D4:E4"/>
    <mergeCell ref="F4:G4"/>
    <mergeCell ref="H4:I4"/>
  </mergeCells>
  <phoneticPr fontId="2" type="noConversion"/>
  <printOptions horizontalCentered="1"/>
  <pageMargins left="0.51180555555555596" right="0.35416666666666702" top="0.74791666666666701" bottom="0.55000000000000004" header="0.39305555555555599" footer="0.27500000000000002"/>
  <pageSetup paperSize="9" firstPageNumber="28" orientation="landscape" blackAndWhite="1" useFirstPageNumber="1" r:id="rId1"/>
  <headerFooter alignWithMargins="0">
    <oddFooter>&amp;C&amp;14‐ 51 ‐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H171"/>
  <sheetViews>
    <sheetView showGridLines="0" showZeros="0" view="pageBreakPreview" topLeftCell="I1" zoomScaleSheetLayoutView="100" workbookViewId="0">
      <selection activeCell="R8" sqref="R8"/>
    </sheetView>
  </sheetViews>
  <sheetFormatPr defaultColWidth="9.125" defaultRowHeight="14.25"/>
  <cols>
    <col min="1" max="1" width="26.625" style="6" customWidth="1"/>
    <col min="2" max="17" width="8.625" style="6" customWidth="1"/>
    <col min="18" max="18" width="28.625" style="6" customWidth="1"/>
    <col min="19" max="22" width="8.625" style="6" customWidth="1"/>
    <col min="23" max="23" width="8.625" style="192" customWidth="1"/>
    <col min="24" max="30" width="8.625" style="6" customWidth="1"/>
    <col min="31" max="31" width="10.5" style="6" bestFit="1" customWidth="1"/>
    <col min="32" max="16384" width="9.125" style="6"/>
  </cols>
  <sheetData>
    <row r="1" spans="1:34" ht="24" customHeight="1">
      <c r="A1" s="245" t="s">
        <v>906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 t="s">
        <v>923</v>
      </c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14"/>
      <c r="AF1" s="214"/>
      <c r="AG1" s="214"/>
      <c r="AH1" s="214"/>
    </row>
    <row r="2" spans="1:34">
      <c r="A2" s="238" t="s">
        <v>205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</row>
    <row r="3" spans="1:34">
      <c r="A3" s="238" t="s">
        <v>3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</row>
    <row r="4" spans="1:34">
      <c r="A4" s="239" t="s">
        <v>0</v>
      </c>
      <c r="B4" s="240" t="s">
        <v>723</v>
      </c>
      <c r="C4" s="241"/>
      <c r="D4" s="241"/>
      <c r="E4" s="242"/>
      <c r="F4" s="239" t="s">
        <v>708</v>
      </c>
      <c r="G4" s="239"/>
      <c r="H4" s="239"/>
      <c r="I4" s="239"/>
      <c r="J4" s="240" t="s">
        <v>709</v>
      </c>
      <c r="K4" s="241"/>
      <c r="L4" s="241"/>
      <c r="M4" s="242"/>
      <c r="N4" s="240" t="s">
        <v>710</v>
      </c>
      <c r="O4" s="241"/>
      <c r="P4" s="241"/>
      <c r="Q4" s="242"/>
      <c r="R4" s="243" t="s">
        <v>0</v>
      </c>
      <c r="S4" s="240" t="s">
        <v>724</v>
      </c>
      <c r="T4" s="241"/>
      <c r="U4" s="242"/>
      <c r="V4" s="240" t="s">
        <v>708</v>
      </c>
      <c r="W4" s="241"/>
      <c r="X4" s="242"/>
      <c r="Y4" s="240" t="s">
        <v>709</v>
      </c>
      <c r="Z4" s="241"/>
      <c r="AA4" s="242"/>
      <c r="AB4" s="240" t="s">
        <v>711</v>
      </c>
      <c r="AC4" s="241"/>
      <c r="AD4" s="242"/>
    </row>
    <row r="5" spans="1:34" s="128" customFormat="1" ht="31.5" customHeight="1">
      <c r="A5" s="239"/>
      <c r="B5" s="126" t="s">
        <v>399</v>
      </c>
      <c r="C5" s="126" t="s">
        <v>1</v>
      </c>
      <c r="D5" s="126" t="s">
        <v>14</v>
      </c>
      <c r="E5" s="125" t="s">
        <v>495</v>
      </c>
      <c r="F5" s="126" t="s">
        <v>399</v>
      </c>
      <c r="G5" s="126" t="s">
        <v>1</v>
      </c>
      <c r="H5" s="126" t="s">
        <v>14</v>
      </c>
      <c r="I5" s="125" t="s">
        <v>495</v>
      </c>
      <c r="J5" s="126" t="s">
        <v>399</v>
      </c>
      <c r="K5" s="126" t="s">
        <v>1</v>
      </c>
      <c r="L5" s="126" t="s">
        <v>14</v>
      </c>
      <c r="M5" s="125" t="s">
        <v>495</v>
      </c>
      <c r="N5" s="126" t="s">
        <v>399</v>
      </c>
      <c r="O5" s="126" t="s">
        <v>1</v>
      </c>
      <c r="P5" s="126" t="s">
        <v>14</v>
      </c>
      <c r="Q5" s="125" t="s">
        <v>495</v>
      </c>
      <c r="R5" s="244"/>
      <c r="S5" s="126" t="s">
        <v>399</v>
      </c>
      <c r="T5" s="126" t="s">
        <v>1</v>
      </c>
      <c r="U5" s="126" t="s">
        <v>14</v>
      </c>
      <c r="V5" s="126" t="s">
        <v>399</v>
      </c>
      <c r="W5" s="193" t="s">
        <v>1</v>
      </c>
      <c r="X5" s="126" t="s">
        <v>14</v>
      </c>
      <c r="Y5" s="126" t="s">
        <v>399</v>
      </c>
      <c r="Z5" s="126" t="s">
        <v>1</v>
      </c>
      <c r="AA5" s="126" t="s">
        <v>14</v>
      </c>
      <c r="AB5" s="126" t="s">
        <v>399</v>
      </c>
      <c r="AC5" s="126" t="s">
        <v>1</v>
      </c>
      <c r="AD5" s="126" t="s">
        <v>14</v>
      </c>
    </row>
    <row r="6" spans="1:34" ht="17.45" customHeight="1">
      <c r="A6" s="9" t="s">
        <v>44</v>
      </c>
      <c r="B6" s="72">
        <f>F6+J6+N6</f>
        <v>330759</v>
      </c>
      <c r="C6" s="72">
        <f>G6+K6+O6</f>
        <v>330759</v>
      </c>
      <c r="D6" s="72">
        <f>H6+L6+P6</f>
        <v>365690</v>
      </c>
      <c r="E6" s="72">
        <f t="shared" ref="E6" si="0">SUM(E7:E20)</f>
        <v>34931</v>
      </c>
      <c r="F6" s="72">
        <f>SUM(F7:F20)</f>
        <v>83080</v>
      </c>
      <c r="G6" s="72">
        <f t="shared" ref="G6:Q6" si="1">SUM(G7:G20)</f>
        <v>83080</v>
      </c>
      <c r="H6" s="72">
        <f t="shared" si="1"/>
        <v>92200</v>
      </c>
      <c r="I6" s="72">
        <f t="shared" si="1"/>
        <v>9120</v>
      </c>
      <c r="J6" s="156">
        <f t="shared" si="1"/>
        <v>40151</v>
      </c>
      <c r="K6" s="156">
        <f t="shared" si="1"/>
        <v>40151</v>
      </c>
      <c r="L6" s="156">
        <f t="shared" si="1"/>
        <v>37785</v>
      </c>
      <c r="M6" s="156">
        <f t="shared" si="1"/>
        <v>-2366</v>
      </c>
      <c r="N6" s="189">
        <f t="shared" si="1"/>
        <v>207528</v>
      </c>
      <c r="O6" s="189">
        <f t="shared" ref="O6" si="2">SUM(O7:O20)</f>
        <v>207528</v>
      </c>
      <c r="P6" s="189">
        <f t="shared" si="1"/>
        <v>235705</v>
      </c>
      <c r="Q6" s="189">
        <f t="shared" si="1"/>
        <v>28177</v>
      </c>
      <c r="R6" s="9" t="s">
        <v>209</v>
      </c>
      <c r="S6" s="72">
        <f>V6+Y6+AB6</f>
        <v>75472</v>
      </c>
      <c r="T6" s="73">
        <f>W6+Z6+AC6</f>
        <v>74888</v>
      </c>
      <c r="U6" s="73">
        <f>X6+AA6+AD6</f>
        <v>74888</v>
      </c>
      <c r="V6" s="73">
        <v>56383</v>
      </c>
      <c r="W6" s="190">
        <v>56559</v>
      </c>
      <c r="X6" s="73">
        <v>56559</v>
      </c>
      <c r="Y6" s="156">
        <v>4850</v>
      </c>
      <c r="Z6" s="157">
        <v>4904</v>
      </c>
      <c r="AA6" s="157">
        <v>4904</v>
      </c>
      <c r="AB6" s="189">
        <v>14239</v>
      </c>
      <c r="AC6" s="190">
        <v>13425</v>
      </c>
      <c r="AD6" s="190">
        <v>13425</v>
      </c>
      <c r="AE6" s="68"/>
      <c r="AF6" s="98"/>
    </row>
    <row r="7" spans="1:34" ht="17.45" customHeight="1">
      <c r="A7" s="9" t="s">
        <v>45</v>
      </c>
      <c r="B7" s="72">
        <f t="shared" ref="B7:B29" si="3">F7+J7+N7</f>
        <v>160202</v>
      </c>
      <c r="C7" s="72">
        <f t="shared" ref="C7:C29" si="4">G7+K7+O7</f>
        <v>160202</v>
      </c>
      <c r="D7" s="72">
        <f t="shared" ref="D7:D29" si="5">H7+L7+P7</f>
        <v>169834</v>
      </c>
      <c r="E7" s="73">
        <f t="shared" ref="E7:E20" si="6">D7-C7</f>
        <v>9632</v>
      </c>
      <c r="F7" s="73">
        <v>63080</v>
      </c>
      <c r="G7" s="73">
        <v>63080</v>
      </c>
      <c r="H7" s="73">
        <v>65343</v>
      </c>
      <c r="I7" s="73">
        <f t="shared" ref="I7:I29" si="7">H7-G7</f>
        <v>2263</v>
      </c>
      <c r="J7" s="157">
        <v>9300</v>
      </c>
      <c r="K7" s="157">
        <v>9300</v>
      </c>
      <c r="L7" s="157">
        <v>7326</v>
      </c>
      <c r="M7" s="157">
        <f t="shared" ref="M7:M20" si="8">L7-K7</f>
        <v>-1974</v>
      </c>
      <c r="N7" s="190">
        <v>87822</v>
      </c>
      <c r="O7" s="190">
        <v>87822</v>
      </c>
      <c r="P7" s="190">
        <v>97165</v>
      </c>
      <c r="Q7" s="190">
        <f t="shared" ref="Q7:Q20" si="9">P7-O7</f>
        <v>9343</v>
      </c>
      <c r="R7" s="9" t="s">
        <v>210</v>
      </c>
      <c r="S7" s="72">
        <f t="shared" ref="S7:S30" si="10">V7+Y7+AB7</f>
        <v>0</v>
      </c>
      <c r="T7" s="73">
        <f t="shared" ref="T7:T30" si="11">W7+Z7+AC7</f>
        <v>0</v>
      </c>
      <c r="U7" s="73">
        <f t="shared" ref="U7:U30" si="12">X7+AA7+AD7</f>
        <v>0</v>
      </c>
      <c r="V7" s="73"/>
      <c r="W7" s="190"/>
      <c r="X7" s="73"/>
      <c r="Y7" s="156"/>
      <c r="Z7" s="157"/>
      <c r="AA7" s="157"/>
      <c r="AB7" s="189"/>
      <c r="AC7" s="190"/>
      <c r="AD7" s="190"/>
      <c r="AE7" s="68"/>
      <c r="AF7" s="98"/>
    </row>
    <row r="8" spans="1:34" ht="17.45" customHeight="1">
      <c r="A8" s="9" t="s">
        <v>46</v>
      </c>
      <c r="B8" s="72">
        <f t="shared" si="3"/>
        <v>47683</v>
      </c>
      <c r="C8" s="72">
        <f t="shared" si="4"/>
        <v>47683</v>
      </c>
      <c r="D8" s="72">
        <f t="shared" si="5"/>
        <v>70794</v>
      </c>
      <c r="E8" s="73">
        <f t="shared" si="6"/>
        <v>23111</v>
      </c>
      <c r="F8" s="73"/>
      <c r="G8" s="73"/>
      <c r="H8" s="73"/>
      <c r="I8" s="73">
        <f t="shared" si="7"/>
        <v>0</v>
      </c>
      <c r="J8" s="157">
        <v>3500</v>
      </c>
      <c r="K8" s="157">
        <v>3500</v>
      </c>
      <c r="L8" s="157">
        <v>2959</v>
      </c>
      <c r="M8" s="157">
        <f t="shared" si="8"/>
        <v>-541</v>
      </c>
      <c r="N8" s="190">
        <v>44183</v>
      </c>
      <c r="O8" s="190">
        <v>44183</v>
      </c>
      <c r="P8" s="190">
        <v>67835</v>
      </c>
      <c r="Q8" s="190">
        <f t="shared" si="9"/>
        <v>23652</v>
      </c>
      <c r="R8" s="9" t="s">
        <v>211</v>
      </c>
      <c r="S8" s="72">
        <f t="shared" si="10"/>
        <v>939</v>
      </c>
      <c r="T8" s="73">
        <f t="shared" si="11"/>
        <v>810</v>
      </c>
      <c r="U8" s="73">
        <f t="shared" si="12"/>
        <v>810</v>
      </c>
      <c r="V8" s="73">
        <v>939</v>
      </c>
      <c r="W8" s="190">
        <v>810</v>
      </c>
      <c r="X8" s="73">
        <v>810</v>
      </c>
      <c r="Y8" s="156"/>
      <c r="Z8" s="157"/>
      <c r="AA8" s="157"/>
      <c r="AB8" s="189"/>
      <c r="AC8" s="190"/>
      <c r="AD8" s="190"/>
      <c r="AE8" s="68"/>
      <c r="AF8" s="98"/>
    </row>
    <row r="9" spans="1:34" ht="17.45" customHeight="1">
      <c r="A9" s="9" t="s">
        <v>47</v>
      </c>
      <c r="B9" s="72">
        <f t="shared" si="3"/>
        <v>7600</v>
      </c>
      <c r="C9" s="72">
        <f t="shared" si="4"/>
        <v>7600</v>
      </c>
      <c r="D9" s="72">
        <f t="shared" si="5"/>
        <v>6938</v>
      </c>
      <c r="E9" s="73">
        <f t="shared" si="6"/>
        <v>-662</v>
      </c>
      <c r="F9" s="73"/>
      <c r="G9" s="73"/>
      <c r="H9" s="73"/>
      <c r="I9" s="73">
        <f t="shared" si="7"/>
        <v>0</v>
      </c>
      <c r="J9" s="157">
        <v>1500</v>
      </c>
      <c r="K9" s="157">
        <v>1500</v>
      </c>
      <c r="L9" s="157">
        <v>2347</v>
      </c>
      <c r="M9" s="157">
        <f t="shared" si="8"/>
        <v>847</v>
      </c>
      <c r="N9" s="190">
        <v>6100</v>
      </c>
      <c r="O9" s="190">
        <v>6100</v>
      </c>
      <c r="P9" s="190">
        <v>4591</v>
      </c>
      <c r="Q9" s="190">
        <f t="shared" si="9"/>
        <v>-1509</v>
      </c>
      <c r="R9" s="9" t="s">
        <v>212</v>
      </c>
      <c r="S9" s="72">
        <f t="shared" si="10"/>
        <v>30961</v>
      </c>
      <c r="T9" s="73">
        <f t="shared" si="11"/>
        <v>50983</v>
      </c>
      <c r="U9" s="73">
        <f t="shared" si="12"/>
        <v>41220</v>
      </c>
      <c r="V9" s="73">
        <v>28192</v>
      </c>
      <c r="W9" s="190">
        <v>42910</v>
      </c>
      <c r="X9" s="73">
        <v>33147</v>
      </c>
      <c r="Y9" s="156">
        <v>187</v>
      </c>
      <c r="Z9" s="157"/>
      <c r="AA9" s="157"/>
      <c r="AB9" s="189">
        <v>2582</v>
      </c>
      <c r="AC9" s="190">
        <v>8073</v>
      </c>
      <c r="AD9" s="190">
        <v>8073</v>
      </c>
      <c r="AE9" s="68"/>
      <c r="AF9" s="98"/>
    </row>
    <row r="10" spans="1:34" ht="17.45" customHeight="1">
      <c r="A10" s="9" t="s">
        <v>48</v>
      </c>
      <c r="B10" s="72">
        <f t="shared" si="3"/>
        <v>28632</v>
      </c>
      <c r="C10" s="72">
        <f t="shared" si="4"/>
        <v>28632</v>
      </c>
      <c r="D10" s="72">
        <f t="shared" si="5"/>
        <v>37308</v>
      </c>
      <c r="E10" s="73">
        <f t="shared" si="6"/>
        <v>8676</v>
      </c>
      <c r="F10" s="73">
        <v>12500</v>
      </c>
      <c r="G10" s="73">
        <v>12500</v>
      </c>
      <c r="H10" s="73">
        <v>22082</v>
      </c>
      <c r="I10" s="73">
        <f t="shared" si="7"/>
        <v>9582</v>
      </c>
      <c r="J10" s="157"/>
      <c r="K10" s="157"/>
      <c r="L10" s="157"/>
      <c r="M10" s="157">
        <f t="shared" si="8"/>
        <v>0</v>
      </c>
      <c r="N10" s="190">
        <v>16132</v>
      </c>
      <c r="O10" s="190">
        <v>16132</v>
      </c>
      <c r="P10" s="190">
        <v>15226</v>
      </c>
      <c r="Q10" s="190">
        <f t="shared" si="9"/>
        <v>-906</v>
      </c>
      <c r="R10" s="9" t="s">
        <v>213</v>
      </c>
      <c r="S10" s="72">
        <f t="shared" si="10"/>
        <v>62850</v>
      </c>
      <c r="T10" s="73">
        <f t="shared" si="11"/>
        <v>73486</v>
      </c>
      <c r="U10" s="73">
        <f t="shared" si="12"/>
        <v>64486</v>
      </c>
      <c r="V10" s="73">
        <v>52600</v>
      </c>
      <c r="W10" s="190">
        <v>59869</v>
      </c>
      <c r="X10" s="73">
        <v>50869</v>
      </c>
      <c r="Y10" s="156"/>
      <c r="Z10" s="157"/>
      <c r="AA10" s="157"/>
      <c r="AB10" s="189">
        <v>10250</v>
      </c>
      <c r="AC10" s="190">
        <v>13617</v>
      </c>
      <c r="AD10" s="190">
        <v>13617</v>
      </c>
      <c r="AE10" s="68"/>
      <c r="AF10" s="98"/>
    </row>
    <row r="11" spans="1:34" ht="17.45" customHeight="1">
      <c r="A11" s="21" t="s">
        <v>49</v>
      </c>
      <c r="B11" s="72">
        <f t="shared" si="3"/>
        <v>17250</v>
      </c>
      <c r="C11" s="72">
        <f t="shared" si="4"/>
        <v>17250</v>
      </c>
      <c r="D11" s="72">
        <f t="shared" si="5"/>
        <v>14190</v>
      </c>
      <c r="E11" s="73">
        <f t="shared" si="6"/>
        <v>-3060</v>
      </c>
      <c r="F11" s="73"/>
      <c r="G11" s="73"/>
      <c r="H11" s="73"/>
      <c r="I11" s="73">
        <f t="shared" si="7"/>
        <v>0</v>
      </c>
      <c r="J11" s="157">
        <v>3250</v>
      </c>
      <c r="K11" s="157">
        <v>3250</v>
      </c>
      <c r="L11" s="157">
        <v>2784</v>
      </c>
      <c r="M11" s="157">
        <f t="shared" si="8"/>
        <v>-466</v>
      </c>
      <c r="N11" s="190">
        <v>14000</v>
      </c>
      <c r="O11" s="190">
        <v>14000</v>
      </c>
      <c r="P11" s="190">
        <v>11406</v>
      </c>
      <c r="Q11" s="190">
        <f t="shared" si="9"/>
        <v>-2594</v>
      </c>
      <c r="R11" s="9" t="s">
        <v>214</v>
      </c>
      <c r="S11" s="72">
        <f t="shared" si="10"/>
        <v>14405</v>
      </c>
      <c r="T11" s="73">
        <f t="shared" si="11"/>
        <v>16198</v>
      </c>
      <c r="U11" s="73">
        <f t="shared" si="12"/>
        <v>15871</v>
      </c>
      <c r="V11" s="73">
        <v>1805</v>
      </c>
      <c r="W11" s="190">
        <v>2351</v>
      </c>
      <c r="X11" s="73">
        <v>2351</v>
      </c>
      <c r="Y11" s="156">
        <v>6600</v>
      </c>
      <c r="Z11" s="157">
        <v>7847</v>
      </c>
      <c r="AA11" s="157">
        <v>7520</v>
      </c>
      <c r="AB11" s="189">
        <v>6000</v>
      </c>
      <c r="AC11" s="190">
        <v>6000</v>
      </c>
      <c r="AD11" s="190">
        <v>6000</v>
      </c>
      <c r="AE11" s="68"/>
      <c r="AF11" s="98"/>
    </row>
    <row r="12" spans="1:34" ht="17.45" customHeight="1">
      <c r="A12" s="9" t="s">
        <v>50</v>
      </c>
      <c r="B12" s="72">
        <f t="shared" si="3"/>
        <v>16458</v>
      </c>
      <c r="C12" s="72">
        <f t="shared" si="4"/>
        <v>16458</v>
      </c>
      <c r="D12" s="72">
        <f t="shared" si="5"/>
        <v>14804</v>
      </c>
      <c r="E12" s="73">
        <f t="shared" si="6"/>
        <v>-1654</v>
      </c>
      <c r="F12" s="73"/>
      <c r="G12" s="73"/>
      <c r="H12" s="73"/>
      <c r="I12" s="73">
        <f t="shared" si="7"/>
        <v>0</v>
      </c>
      <c r="J12" s="157">
        <v>1800</v>
      </c>
      <c r="K12" s="157">
        <v>1800</v>
      </c>
      <c r="L12" s="157">
        <v>1150</v>
      </c>
      <c r="M12" s="157">
        <f t="shared" si="8"/>
        <v>-650</v>
      </c>
      <c r="N12" s="190">
        <v>14658</v>
      </c>
      <c r="O12" s="190">
        <v>14658</v>
      </c>
      <c r="P12" s="190">
        <v>13654</v>
      </c>
      <c r="Q12" s="190">
        <f t="shared" si="9"/>
        <v>-1004</v>
      </c>
      <c r="R12" s="9" t="s">
        <v>621</v>
      </c>
      <c r="S12" s="72">
        <f t="shared" si="10"/>
        <v>13710</v>
      </c>
      <c r="T12" s="73">
        <f t="shared" si="11"/>
        <v>13425</v>
      </c>
      <c r="U12" s="73">
        <f t="shared" si="12"/>
        <v>13422</v>
      </c>
      <c r="V12" s="73">
        <v>13710</v>
      </c>
      <c r="W12" s="190">
        <v>13175</v>
      </c>
      <c r="X12" s="73">
        <v>13175</v>
      </c>
      <c r="Y12" s="156"/>
      <c r="Z12" s="157">
        <v>10</v>
      </c>
      <c r="AA12" s="157">
        <v>10</v>
      </c>
      <c r="AB12" s="189"/>
      <c r="AC12" s="190">
        <v>240</v>
      </c>
      <c r="AD12" s="190">
        <v>237</v>
      </c>
      <c r="AE12" s="68"/>
      <c r="AF12" s="98"/>
    </row>
    <row r="13" spans="1:34" ht="17.45" customHeight="1">
      <c r="A13" s="9" t="s">
        <v>51</v>
      </c>
      <c r="B13" s="72">
        <f t="shared" si="3"/>
        <v>8146</v>
      </c>
      <c r="C13" s="72">
        <f t="shared" si="4"/>
        <v>8146</v>
      </c>
      <c r="D13" s="72">
        <f t="shared" si="5"/>
        <v>5909</v>
      </c>
      <c r="E13" s="73">
        <f t="shared" si="6"/>
        <v>-2237</v>
      </c>
      <c r="F13" s="73"/>
      <c r="G13" s="73"/>
      <c r="H13" s="73"/>
      <c r="I13" s="73">
        <f t="shared" si="7"/>
        <v>0</v>
      </c>
      <c r="J13" s="157">
        <v>1350</v>
      </c>
      <c r="K13" s="157">
        <v>1350</v>
      </c>
      <c r="L13" s="157">
        <v>797</v>
      </c>
      <c r="M13" s="157">
        <f t="shared" si="8"/>
        <v>-553</v>
      </c>
      <c r="N13" s="190">
        <v>6796</v>
      </c>
      <c r="O13" s="190">
        <v>6796</v>
      </c>
      <c r="P13" s="190">
        <v>5112</v>
      </c>
      <c r="Q13" s="190">
        <f t="shared" si="9"/>
        <v>-1684</v>
      </c>
      <c r="R13" s="9" t="s">
        <v>215</v>
      </c>
      <c r="S13" s="72">
        <f t="shared" si="10"/>
        <v>66780</v>
      </c>
      <c r="T13" s="73">
        <f t="shared" si="11"/>
        <v>84920</v>
      </c>
      <c r="U13" s="73">
        <f t="shared" si="12"/>
        <v>80920</v>
      </c>
      <c r="V13" s="73">
        <v>65613</v>
      </c>
      <c r="W13" s="190">
        <v>83771</v>
      </c>
      <c r="X13" s="73">
        <v>79771</v>
      </c>
      <c r="Y13" s="156"/>
      <c r="Z13" s="157">
        <v>146</v>
      </c>
      <c r="AA13" s="157">
        <v>146</v>
      </c>
      <c r="AB13" s="189">
        <v>1167</v>
      </c>
      <c r="AC13" s="190">
        <v>1003</v>
      </c>
      <c r="AD13" s="190">
        <v>1003</v>
      </c>
      <c r="AE13" s="68"/>
      <c r="AF13" s="98"/>
    </row>
    <row r="14" spans="1:34" ht="17.45" customHeight="1">
      <c r="A14" s="9" t="s">
        <v>52</v>
      </c>
      <c r="B14" s="72">
        <f t="shared" si="3"/>
        <v>17800</v>
      </c>
      <c r="C14" s="72">
        <f t="shared" si="4"/>
        <v>17800</v>
      </c>
      <c r="D14" s="72">
        <f t="shared" si="5"/>
        <v>18357</v>
      </c>
      <c r="E14" s="73">
        <f t="shared" si="6"/>
        <v>557</v>
      </c>
      <c r="F14" s="73"/>
      <c r="G14" s="73"/>
      <c r="H14" s="73"/>
      <c r="I14" s="73">
        <f t="shared" si="7"/>
        <v>0</v>
      </c>
      <c r="J14" s="157">
        <v>6600</v>
      </c>
      <c r="K14" s="157">
        <v>6600</v>
      </c>
      <c r="L14" s="157">
        <v>4768</v>
      </c>
      <c r="M14" s="157">
        <f t="shared" si="8"/>
        <v>-1832</v>
      </c>
      <c r="N14" s="190">
        <v>11200</v>
      </c>
      <c r="O14" s="190">
        <v>11200</v>
      </c>
      <c r="P14" s="190">
        <v>13589</v>
      </c>
      <c r="Q14" s="190">
        <f t="shared" si="9"/>
        <v>2389</v>
      </c>
      <c r="R14" s="9" t="s">
        <v>622</v>
      </c>
      <c r="S14" s="72">
        <f t="shared" si="10"/>
        <v>56654</v>
      </c>
      <c r="T14" s="73">
        <f t="shared" si="11"/>
        <v>78116</v>
      </c>
      <c r="U14" s="73">
        <f t="shared" si="12"/>
        <v>71116</v>
      </c>
      <c r="V14" s="73">
        <v>56654</v>
      </c>
      <c r="W14" s="190">
        <v>73937</v>
      </c>
      <c r="X14" s="73">
        <v>66937</v>
      </c>
      <c r="Y14" s="156"/>
      <c r="Z14" s="157">
        <v>741</v>
      </c>
      <c r="AA14" s="157">
        <v>741</v>
      </c>
      <c r="AB14" s="189"/>
      <c r="AC14" s="190">
        <v>3438</v>
      </c>
      <c r="AD14" s="190">
        <v>3438</v>
      </c>
      <c r="AE14" s="68"/>
      <c r="AF14" s="98"/>
    </row>
    <row r="15" spans="1:34" ht="17.45" customHeight="1">
      <c r="A15" s="9" t="s">
        <v>53</v>
      </c>
      <c r="B15" s="72">
        <f t="shared" si="3"/>
        <v>7050</v>
      </c>
      <c r="C15" s="72">
        <f t="shared" si="4"/>
        <v>7050</v>
      </c>
      <c r="D15" s="72">
        <f t="shared" si="5"/>
        <v>6117</v>
      </c>
      <c r="E15" s="73">
        <f t="shared" si="6"/>
        <v>-933</v>
      </c>
      <c r="F15" s="73"/>
      <c r="G15" s="73"/>
      <c r="H15" s="73"/>
      <c r="I15" s="73">
        <f t="shared" si="7"/>
        <v>0</v>
      </c>
      <c r="J15" s="157">
        <v>7000</v>
      </c>
      <c r="K15" s="157">
        <v>7000</v>
      </c>
      <c r="L15" s="157">
        <v>5983</v>
      </c>
      <c r="M15" s="157">
        <f t="shared" si="8"/>
        <v>-1017</v>
      </c>
      <c r="N15" s="190">
        <v>50</v>
      </c>
      <c r="O15" s="190">
        <v>50</v>
      </c>
      <c r="P15" s="190">
        <v>134</v>
      </c>
      <c r="Q15" s="190">
        <f t="shared" si="9"/>
        <v>84</v>
      </c>
      <c r="R15" s="9" t="s">
        <v>216</v>
      </c>
      <c r="S15" s="72">
        <f t="shared" si="10"/>
        <v>5826</v>
      </c>
      <c r="T15" s="73">
        <f t="shared" si="11"/>
        <v>8333</v>
      </c>
      <c r="U15" s="73">
        <f t="shared" si="12"/>
        <v>5333</v>
      </c>
      <c r="V15" s="73">
        <v>4448</v>
      </c>
      <c r="W15" s="190">
        <v>6432</v>
      </c>
      <c r="X15" s="73">
        <v>3432</v>
      </c>
      <c r="Y15" s="156">
        <v>640</v>
      </c>
      <c r="Z15" s="157">
        <v>1140</v>
      </c>
      <c r="AA15" s="157">
        <v>1140</v>
      </c>
      <c r="AB15" s="189">
        <v>738</v>
      </c>
      <c r="AC15" s="190">
        <v>761</v>
      </c>
      <c r="AD15" s="190">
        <v>761</v>
      </c>
      <c r="AE15" s="68"/>
      <c r="AF15" s="98"/>
    </row>
    <row r="16" spans="1:34" ht="17.45" customHeight="1">
      <c r="A16" s="9" t="s">
        <v>54</v>
      </c>
      <c r="B16" s="72">
        <f t="shared" si="3"/>
        <v>1240</v>
      </c>
      <c r="C16" s="72">
        <f t="shared" si="4"/>
        <v>1240</v>
      </c>
      <c r="D16" s="72">
        <f t="shared" si="5"/>
        <v>1548</v>
      </c>
      <c r="E16" s="73">
        <f t="shared" si="6"/>
        <v>308</v>
      </c>
      <c r="F16" s="73"/>
      <c r="G16" s="73"/>
      <c r="H16" s="73"/>
      <c r="I16" s="73">
        <f t="shared" si="7"/>
        <v>0</v>
      </c>
      <c r="J16" s="157">
        <v>1000</v>
      </c>
      <c r="K16" s="157">
        <v>1000</v>
      </c>
      <c r="L16" s="157">
        <v>1373</v>
      </c>
      <c r="M16" s="157">
        <f t="shared" si="8"/>
        <v>373</v>
      </c>
      <c r="N16" s="190">
        <v>240</v>
      </c>
      <c r="O16" s="190">
        <v>240</v>
      </c>
      <c r="P16" s="190">
        <v>175</v>
      </c>
      <c r="Q16" s="190">
        <f t="shared" si="9"/>
        <v>-65</v>
      </c>
      <c r="R16" s="9" t="s">
        <v>217</v>
      </c>
      <c r="S16" s="72">
        <f t="shared" si="10"/>
        <v>58939</v>
      </c>
      <c r="T16" s="73">
        <f t="shared" si="11"/>
        <v>47039</v>
      </c>
      <c r="U16" s="73">
        <f t="shared" si="12"/>
        <v>45955</v>
      </c>
      <c r="V16" s="73">
        <v>1221</v>
      </c>
      <c r="W16" s="190">
        <v>8104</v>
      </c>
      <c r="X16" s="73">
        <v>8104</v>
      </c>
      <c r="Y16" s="156">
        <v>16531</v>
      </c>
      <c r="Z16" s="157">
        <v>21774</v>
      </c>
      <c r="AA16" s="157">
        <v>20690</v>
      </c>
      <c r="AB16" s="189">
        <v>41187</v>
      </c>
      <c r="AC16" s="190">
        <v>17161</v>
      </c>
      <c r="AD16" s="190">
        <v>17161</v>
      </c>
      <c r="AE16" s="68"/>
      <c r="AF16" s="98"/>
    </row>
    <row r="17" spans="1:32" ht="17.45" customHeight="1">
      <c r="A17" s="9" t="s">
        <v>55</v>
      </c>
      <c r="B17" s="72">
        <f t="shared" si="3"/>
        <v>150</v>
      </c>
      <c r="C17" s="72">
        <f t="shared" si="4"/>
        <v>150</v>
      </c>
      <c r="D17" s="72">
        <f t="shared" si="5"/>
        <v>5354</v>
      </c>
      <c r="E17" s="73">
        <f t="shared" si="6"/>
        <v>5204</v>
      </c>
      <c r="F17" s="73"/>
      <c r="G17" s="73"/>
      <c r="H17" s="73"/>
      <c r="I17" s="73">
        <f t="shared" si="7"/>
        <v>0</v>
      </c>
      <c r="J17" s="157">
        <v>150</v>
      </c>
      <c r="K17" s="157">
        <v>150</v>
      </c>
      <c r="L17" s="157">
        <v>5354</v>
      </c>
      <c r="M17" s="157">
        <f t="shared" si="8"/>
        <v>5204</v>
      </c>
      <c r="N17" s="190"/>
      <c r="O17" s="190"/>
      <c r="P17" s="190"/>
      <c r="Q17" s="190">
        <f t="shared" si="9"/>
        <v>0</v>
      </c>
      <c r="R17" s="9" t="s">
        <v>218</v>
      </c>
      <c r="S17" s="72">
        <f t="shared" si="10"/>
        <v>27633</v>
      </c>
      <c r="T17" s="73">
        <f t="shared" si="11"/>
        <v>57513</v>
      </c>
      <c r="U17" s="73">
        <f t="shared" si="12"/>
        <v>52114</v>
      </c>
      <c r="V17" s="73">
        <v>13103</v>
      </c>
      <c r="W17" s="190">
        <v>28771</v>
      </c>
      <c r="X17" s="73">
        <v>23771</v>
      </c>
      <c r="Y17" s="156">
        <v>11753</v>
      </c>
      <c r="Z17" s="157">
        <v>16451</v>
      </c>
      <c r="AA17" s="157">
        <v>16061</v>
      </c>
      <c r="AB17" s="189">
        <v>2777</v>
      </c>
      <c r="AC17" s="190">
        <v>12291</v>
      </c>
      <c r="AD17" s="190">
        <v>12282</v>
      </c>
      <c r="AE17" s="68"/>
      <c r="AF17" s="98"/>
    </row>
    <row r="18" spans="1:32" ht="17.45" customHeight="1">
      <c r="A18" s="9" t="s">
        <v>56</v>
      </c>
      <c r="B18" s="72">
        <f t="shared" si="3"/>
        <v>5030</v>
      </c>
      <c r="C18" s="72">
        <f t="shared" si="4"/>
        <v>5030</v>
      </c>
      <c r="D18" s="72">
        <f t="shared" si="5"/>
        <v>4103</v>
      </c>
      <c r="E18" s="73">
        <f t="shared" si="6"/>
        <v>-927</v>
      </c>
      <c r="F18" s="73"/>
      <c r="G18" s="73"/>
      <c r="H18" s="73"/>
      <c r="I18" s="73">
        <f t="shared" si="7"/>
        <v>0</v>
      </c>
      <c r="J18" s="157">
        <v>4700</v>
      </c>
      <c r="K18" s="157">
        <v>4700</v>
      </c>
      <c r="L18" s="157">
        <v>2944</v>
      </c>
      <c r="M18" s="157">
        <f t="shared" si="8"/>
        <v>-1756</v>
      </c>
      <c r="N18" s="190">
        <v>330</v>
      </c>
      <c r="O18" s="190">
        <v>330</v>
      </c>
      <c r="P18" s="190">
        <v>1159</v>
      </c>
      <c r="Q18" s="190">
        <f t="shared" si="9"/>
        <v>829</v>
      </c>
      <c r="R18" s="9" t="s">
        <v>219</v>
      </c>
      <c r="S18" s="72">
        <f t="shared" si="10"/>
        <v>40809</v>
      </c>
      <c r="T18" s="73">
        <f t="shared" si="11"/>
        <v>53750</v>
      </c>
      <c r="U18" s="73">
        <f t="shared" si="12"/>
        <v>53750</v>
      </c>
      <c r="V18" s="73">
        <v>40809</v>
      </c>
      <c r="W18" s="190">
        <v>53750</v>
      </c>
      <c r="X18" s="73">
        <v>53750</v>
      </c>
      <c r="Y18" s="156"/>
      <c r="Z18" s="157"/>
      <c r="AA18" s="157"/>
      <c r="AB18" s="189"/>
      <c r="AC18" s="190"/>
      <c r="AD18" s="190"/>
      <c r="AE18" s="68"/>
      <c r="AF18" s="98"/>
    </row>
    <row r="19" spans="1:32" ht="17.45" customHeight="1">
      <c r="A19" s="66" t="s">
        <v>494</v>
      </c>
      <c r="B19" s="72">
        <f t="shared" si="3"/>
        <v>13517</v>
      </c>
      <c r="C19" s="72">
        <f t="shared" si="4"/>
        <v>13517</v>
      </c>
      <c r="D19" s="72">
        <f t="shared" si="5"/>
        <v>10434</v>
      </c>
      <c r="E19" s="73">
        <f t="shared" si="6"/>
        <v>-3083</v>
      </c>
      <c r="F19" s="72">
        <v>7500</v>
      </c>
      <c r="G19" s="72">
        <v>7500</v>
      </c>
      <c r="H19" s="73">
        <v>4775</v>
      </c>
      <c r="I19" s="73">
        <f t="shared" si="7"/>
        <v>-2725</v>
      </c>
      <c r="J19" s="156"/>
      <c r="K19" s="157"/>
      <c r="L19" s="157"/>
      <c r="M19" s="157">
        <f t="shared" si="8"/>
        <v>0</v>
      </c>
      <c r="N19" s="189">
        <v>6017</v>
      </c>
      <c r="O19" s="189">
        <v>6017</v>
      </c>
      <c r="P19" s="190">
        <v>5659</v>
      </c>
      <c r="Q19" s="190">
        <f t="shared" si="9"/>
        <v>-358</v>
      </c>
      <c r="R19" s="9" t="s">
        <v>220</v>
      </c>
      <c r="S19" s="72">
        <f t="shared" si="10"/>
        <v>2511</v>
      </c>
      <c r="T19" s="73">
        <f t="shared" si="11"/>
        <v>6416</v>
      </c>
      <c r="U19" s="73">
        <f t="shared" si="12"/>
        <v>6416</v>
      </c>
      <c r="V19" s="73">
        <v>2511</v>
      </c>
      <c r="W19" s="190">
        <v>2472</v>
      </c>
      <c r="X19" s="73">
        <v>2472</v>
      </c>
      <c r="Y19" s="156"/>
      <c r="Z19" s="157">
        <v>766</v>
      </c>
      <c r="AA19" s="157">
        <v>766</v>
      </c>
      <c r="AB19" s="189"/>
      <c r="AC19" s="190">
        <v>3178</v>
      </c>
      <c r="AD19" s="190">
        <v>3178</v>
      </c>
      <c r="AE19" s="68"/>
      <c r="AF19" s="98"/>
    </row>
    <row r="20" spans="1:32" ht="17.45" customHeight="1">
      <c r="A20" s="9" t="s">
        <v>57</v>
      </c>
      <c r="B20" s="72">
        <f t="shared" si="3"/>
        <v>1</v>
      </c>
      <c r="C20" s="72">
        <f t="shared" si="4"/>
        <v>1</v>
      </c>
      <c r="D20" s="72">
        <f t="shared" si="5"/>
        <v>0</v>
      </c>
      <c r="E20" s="73">
        <f t="shared" si="6"/>
        <v>-1</v>
      </c>
      <c r="F20" s="72"/>
      <c r="G20" s="73"/>
      <c r="H20" s="73"/>
      <c r="I20" s="73">
        <f t="shared" si="7"/>
        <v>0</v>
      </c>
      <c r="J20" s="156">
        <v>1</v>
      </c>
      <c r="K20" s="157">
        <v>1</v>
      </c>
      <c r="L20" s="157"/>
      <c r="M20" s="157">
        <f t="shared" si="8"/>
        <v>-1</v>
      </c>
      <c r="N20" s="189"/>
      <c r="O20" s="189"/>
      <c r="P20" s="190"/>
      <c r="Q20" s="190">
        <f t="shared" si="9"/>
        <v>0</v>
      </c>
      <c r="R20" s="9" t="s">
        <v>221</v>
      </c>
      <c r="S20" s="72">
        <f t="shared" si="10"/>
        <v>915</v>
      </c>
      <c r="T20" s="73">
        <f t="shared" si="11"/>
        <v>456</v>
      </c>
      <c r="U20" s="73">
        <f t="shared" si="12"/>
        <v>456</v>
      </c>
      <c r="V20" s="73">
        <v>760</v>
      </c>
      <c r="W20" s="190">
        <v>347</v>
      </c>
      <c r="X20" s="73">
        <v>347</v>
      </c>
      <c r="Y20" s="156">
        <v>155</v>
      </c>
      <c r="Z20" s="157">
        <v>109</v>
      </c>
      <c r="AA20" s="157">
        <v>109</v>
      </c>
      <c r="AB20" s="189"/>
      <c r="AC20" s="190"/>
      <c r="AD20" s="190"/>
      <c r="AE20" s="68"/>
      <c r="AF20" s="98"/>
    </row>
    <row r="21" spans="1:32" ht="17.45" customHeight="1">
      <c r="A21" s="9" t="s">
        <v>58</v>
      </c>
      <c r="B21" s="72">
        <f t="shared" si="3"/>
        <v>57254</v>
      </c>
      <c r="C21" s="72">
        <f t="shared" si="4"/>
        <v>57254</v>
      </c>
      <c r="D21" s="72">
        <f t="shared" si="5"/>
        <v>85984</v>
      </c>
      <c r="E21" s="72">
        <f t="shared" ref="E21" si="13">SUM(E22:E30)</f>
        <v>25716</v>
      </c>
      <c r="F21" s="72">
        <f>SUM(F22:F30)</f>
        <v>33000</v>
      </c>
      <c r="G21" s="72">
        <f t="shared" ref="G21:Q21" si="14">SUM(G22:G30)</f>
        <v>33000</v>
      </c>
      <c r="H21" s="72">
        <f t="shared" si="14"/>
        <v>48861</v>
      </c>
      <c r="I21" s="72">
        <f t="shared" si="14"/>
        <v>13945</v>
      </c>
      <c r="J21" s="156">
        <f t="shared" si="14"/>
        <v>8300</v>
      </c>
      <c r="K21" s="156">
        <f t="shared" si="14"/>
        <v>8300</v>
      </c>
      <c r="L21" s="156">
        <f t="shared" si="14"/>
        <v>13760</v>
      </c>
      <c r="M21" s="156">
        <f t="shared" si="14"/>
        <v>5459</v>
      </c>
      <c r="N21" s="189">
        <f t="shared" si="14"/>
        <v>15954</v>
      </c>
      <c r="O21" s="189">
        <f t="shared" ref="O21" si="15">SUM(O22:O30)</f>
        <v>15954</v>
      </c>
      <c r="P21" s="189">
        <f t="shared" si="14"/>
        <v>23363</v>
      </c>
      <c r="Q21" s="189">
        <f t="shared" si="14"/>
        <v>6312</v>
      </c>
      <c r="R21" s="9" t="s">
        <v>222</v>
      </c>
      <c r="S21" s="72">
        <f t="shared" si="10"/>
        <v>0</v>
      </c>
      <c r="T21" s="73">
        <f t="shared" si="11"/>
        <v>8</v>
      </c>
      <c r="U21" s="73">
        <f t="shared" si="12"/>
        <v>5</v>
      </c>
      <c r="V21" s="73"/>
      <c r="W21" s="190"/>
      <c r="X21" s="73"/>
      <c r="Y21" s="156"/>
      <c r="Z21" s="157">
        <v>3</v>
      </c>
      <c r="AA21" s="157">
        <v>3</v>
      </c>
      <c r="AB21" s="189"/>
      <c r="AC21" s="190">
        <v>5</v>
      </c>
      <c r="AD21" s="190">
        <v>2</v>
      </c>
      <c r="AE21" s="68"/>
      <c r="AF21" s="98"/>
    </row>
    <row r="22" spans="1:32" ht="17.45" customHeight="1">
      <c r="A22" s="9" t="s">
        <v>59</v>
      </c>
      <c r="B22" s="72">
        <f t="shared" si="3"/>
        <v>19904</v>
      </c>
      <c r="C22" s="72">
        <f t="shared" si="4"/>
        <v>19904</v>
      </c>
      <c r="D22" s="72">
        <f t="shared" si="5"/>
        <v>23481</v>
      </c>
      <c r="E22" s="73">
        <f t="shared" ref="E22:E29" si="16">D22-C22</f>
        <v>3577</v>
      </c>
      <c r="F22" s="72">
        <v>8300</v>
      </c>
      <c r="G22" s="72">
        <v>8300</v>
      </c>
      <c r="H22" s="73">
        <v>9851</v>
      </c>
      <c r="I22" s="73">
        <f t="shared" si="7"/>
        <v>1551</v>
      </c>
      <c r="J22" s="156">
        <v>100</v>
      </c>
      <c r="K22" s="157">
        <v>100</v>
      </c>
      <c r="L22" s="157">
        <v>63</v>
      </c>
      <c r="M22" s="157">
        <f t="shared" ref="M22:M29" si="17">L22-K22</f>
        <v>-37</v>
      </c>
      <c r="N22" s="189">
        <v>11504</v>
      </c>
      <c r="O22" s="189">
        <v>11504</v>
      </c>
      <c r="P22" s="190">
        <v>13567</v>
      </c>
      <c r="Q22" s="190">
        <f t="shared" ref="Q22:Q29" si="18">P22-O22</f>
        <v>2063</v>
      </c>
      <c r="R22" s="9" t="s">
        <v>223</v>
      </c>
      <c r="S22" s="72">
        <f t="shared" si="10"/>
        <v>0</v>
      </c>
      <c r="T22" s="73">
        <f t="shared" si="11"/>
        <v>0</v>
      </c>
      <c r="U22" s="73">
        <f t="shared" si="12"/>
        <v>0</v>
      </c>
      <c r="V22" s="73"/>
      <c r="W22" s="190"/>
      <c r="X22" s="73"/>
      <c r="Y22" s="156"/>
      <c r="Z22" s="157"/>
      <c r="AA22" s="157"/>
      <c r="AB22" s="189"/>
      <c r="AC22" s="190"/>
      <c r="AD22" s="190"/>
      <c r="AE22" s="68"/>
      <c r="AF22" s="98"/>
    </row>
    <row r="23" spans="1:32" ht="17.45" customHeight="1">
      <c r="A23" s="9" t="s">
        <v>60</v>
      </c>
      <c r="B23" s="72">
        <f t="shared" si="3"/>
        <v>8670</v>
      </c>
      <c r="C23" s="72">
        <f t="shared" si="4"/>
        <v>8670</v>
      </c>
      <c r="D23" s="72">
        <f t="shared" si="5"/>
        <v>22792</v>
      </c>
      <c r="E23" s="73">
        <f t="shared" si="16"/>
        <v>14122</v>
      </c>
      <c r="F23" s="72">
        <v>6620</v>
      </c>
      <c r="G23" s="72">
        <v>6620</v>
      </c>
      <c r="H23" s="73">
        <v>21611</v>
      </c>
      <c r="I23" s="73">
        <f t="shared" si="7"/>
        <v>14991</v>
      </c>
      <c r="J23" s="156">
        <v>1200</v>
      </c>
      <c r="K23" s="157">
        <v>1200</v>
      </c>
      <c r="L23" s="157">
        <v>444</v>
      </c>
      <c r="M23" s="157">
        <f t="shared" si="17"/>
        <v>-756</v>
      </c>
      <c r="N23" s="189">
        <v>850</v>
      </c>
      <c r="O23" s="189">
        <v>850</v>
      </c>
      <c r="P23" s="190">
        <v>737</v>
      </c>
      <c r="Q23" s="190">
        <f t="shared" si="18"/>
        <v>-113</v>
      </c>
      <c r="R23" s="9" t="s">
        <v>623</v>
      </c>
      <c r="S23" s="72">
        <f t="shared" si="10"/>
        <v>3210</v>
      </c>
      <c r="T23" s="73">
        <f t="shared" si="11"/>
        <v>3889</v>
      </c>
      <c r="U23" s="73">
        <f t="shared" si="12"/>
        <v>3889</v>
      </c>
      <c r="V23" s="73">
        <v>3210</v>
      </c>
      <c r="W23" s="190">
        <v>3623</v>
      </c>
      <c r="X23" s="73">
        <v>3623</v>
      </c>
      <c r="Y23" s="156"/>
      <c r="Z23" s="157"/>
      <c r="AA23" s="157"/>
      <c r="AB23" s="189"/>
      <c r="AC23" s="190">
        <v>266</v>
      </c>
      <c r="AD23" s="190">
        <v>266</v>
      </c>
      <c r="AE23" s="68"/>
      <c r="AF23" s="98"/>
    </row>
    <row r="24" spans="1:32" ht="17.45" customHeight="1">
      <c r="A24" s="9" t="s">
        <v>61</v>
      </c>
      <c r="B24" s="72">
        <f t="shared" si="3"/>
        <v>9480</v>
      </c>
      <c r="C24" s="72">
        <f t="shared" si="4"/>
        <v>9480</v>
      </c>
      <c r="D24" s="72">
        <f t="shared" si="5"/>
        <v>4637</v>
      </c>
      <c r="E24" s="73">
        <f t="shared" si="16"/>
        <v>-4843</v>
      </c>
      <c r="F24" s="72">
        <v>7480</v>
      </c>
      <c r="G24" s="72">
        <v>7480</v>
      </c>
      <c r="H24" s="73">
        <v>3533</v>
      </c>
      <c r="I24" s="73">
        <f t="shared" si="7"/>
        <v>-3947</v>
      </c>
      <c r="J24" s="156"/>
      <c r="K24" s="157"/>
      <c r="L24" s="157">
        <v>26</v>
      </c>
      <c r="M24" s="157">
        <f t="shared" si="17"/>
        <v>26</v>
      </c>
      <c r="N24" s="189">
        <v>2000</v>
      </c>
      <c r="O24" s="189">
        <v>2000</v>
      </c>
      <c r="P24" s="190">
        <v>1078</v>
      </c>
      <c r="Q24" s="190">
        <f t="shared" si="18"/>
        <v>-922</v>
      </c>
      <c r="R24" s="9" t="s">
        <v>224</v>
      </c>
      <c r="S24" s="72">
        <f t="shared" si="10"/>
        <v>3075</v>
      </c>
      <c r="T24" s="73">
        <f t="shared" si="11"/>
        <v>7066</v>
      </c>
      <c r="U24" s="73">
        <f t="shared" si="12"/>
        <v>5866</v>
      </c>
      <c r="V24" s="73">
        <v>2890</v>
      </c>
      <c r="W24" s="190">
        <v>3198</v>
      </c>
      <c r="X24" s="73">
        <v>3198</v>
      </c>
      <c r="Y24" s="156">
        <v>185</v>
      </c>
      <c r="Z24" s="157">
        <v>1438</v>
      </c>
      <c r="AA24" s="157">
        <v>238</v>
      </c>
      <c r="AB24" s="189"/>
      <c r="AC24" s="190">
        <v>2430</v>
      </c>
      <c r="AD24" s="190">
        <v>2430</v>
      </c>
      <c r="AE24" s="68"/>
      <c r="AF24" s="98"/>
    </row>
    <row r="25" spans="1:32" ht="17.45" customHeight="1">
      <c r="A25" s="9" t="s">
        <v>62</v>
      </c>
      <c r="B25" s="72">
        <f t="shared" si="3"/>
        <v>0</v>
      </c>
      <c r="C25" s="72">
        <f t="shared" si="4"/>
        <v>0</v>
      </c>
      <c r="D25" s="72">
        <f t="shared" si="5"/>
        <v>189</v>
      </c>
      <c r="E25" s="73">
        <f t="shared" si="16"/>
        <v>189</v>
      </c>
      <c r="F25" s="72"/>
      <c r="G25" s="72"/>
      <c r="H25" s="73"/>
      <c r="I25" s="73">
        <f t="shared" si="7"/>
        <v>0</v>
      </c>
      <c r="J25" s="156"/>
      <c r="K25" s="157"/>
      <c r="L25" s="157">
        <v>189</v>
      </c>
      <c r="M25" s="157">
        <f t="shared" si="17"/>
        <v>189</v>
      </c>
      <c r="N25" s="189"/>
      <c r="O25" s="189"/>
      <c r="P25" s="190"/>
      <c r="Q25" s="190">
        <f t="shared" si="18"/>
        <v>0</v>
      </c>
      <c r="R25" s="9" t="s">
        <v>225</v>
      </c>
      <c r="S25" s="72">
        <f t="shared" si="10"/>
        <v>235</v>
      </c>
      <c r="T25" s="73">
        <f t="shared" si="11"/>
        <v>2004</v>
      </c>
      <c r="U25" s="73">
        <f t="shared" si="12"/>
        <v>2004</v>
      </c>
      <c r="V25" s="73">
        <v>235</v>
      </c>
      <c r="W25" s="190">
        <v>2004</v>
      </c>
      <c r="X25" s="73">
        <v>2004</v>
      </c>
      <c r="Y25" s="156"/>
      <c r="Z25" s="157"/>
      <c r="AA25" s="157"/>
      <c r="AB25" s="189"/>
      <c r="AC25" s="190"/>
      <c r="AD25" s="190"/>
      <c r="AE25" s="68"/>
      <c r="AF25" s="98"/>
    </row>
    <row r="26" spans="1:32" ht="17.45" customHeight="1">
      <c r="A26" s="9" t="s">
        <v>63</v>
      </c>
      <c r="B26" s="72">
        <f t="shared" si="3"/>
        <v>8800</v>
      </c>
      <c r="C26" s="72">
        <f t="shared" si="4"/>
        <v>8800</v>
      </c>
      <c r="D26" s="72">
        <f t="shared" si="5"/>
        <v>23780</v>
      </c>
      <c r="E26" s="73">
        <f t="shared" si="16"/>
        <v>14980</v>
      </c>
      <c r="F26" s="72">
        <v>1700</v>
      </c>
      <c r="G26" s="72">
        <v>1700</v>
      </c>
      <c r="H26" s="73">
        <v>5359</v>
      </c>
      <c r="I26" s="73">
        <f t="shared" si="7"/>
        <v>3659</v>
      </c>
      <c r="J26" s="156">
        <v>7000</v>
      </c>
      <c r="K26" s="157">
        <v>7000</v>
      </c>
      <c r="L26" s="157">
        <v>13037</v>
      </c>
      <c r="M26" s="157">
        <f t="shared" si="17"/>
        <v>6037</v>
      </c>
      <c r="N26" s="189">
        <v>100</v>
      </c>
      <c r="O26" s="189">
        <v>100</v>
      </c>
      <c r="P26" s="190">
        <v>5384</v>
      </c>
      <c r="Q26" s="190">
        <f t="shared" si="18"/>
        <v>5284</v>
      </c>
      <c r="R26" s="9" t="s">
        <v>624</v>
      </c>
      <c r="S26" s="72">
        <f t="shared" si="10"/>
        <v>4038</v>
      </c>
      <c r="T26" s="73">
        <f t="shared" si="11"/>
        <v>11513</v>
      </c>
      <c r="U26" s="73">
        <f t="shared" si="12"/>
        <v>9498</v>
      </c>
      <c r="V26" s="73">
        <v>4038</v>
      </c>
      <c r="W26" s="190">
        <v>10162</v>
      </c>
      <c r="X26" s="73">
        <v>8162</v>
      </c>
      <c r="Y26" s="156"/>
      <c r="Z26" s="157">
        <v>15</v>
      </c>
      <c r="AA26" s="157"/>
      <c r="AB26" s="189"/>
      <c r="AC26" s="190">
        <v>1336</v>
      </c>
      <c r="AD26" s="190">
        <v>1336</v>
      </c>
      <c r="AE26" s="68"/>
      <c r="AF26" s="98"/>
    </row>
    <row r="27" spans="1:32" ht="17.45" customHeight="1">
      <c r="A27" s="9" t="s">
        <v>733</v>
      </c>
      <c r="B27" s="72">
        <f t="shared" si="3"/>
        <v>0</v>
      </c>
      <c r="C27" s="72">
        <f t="shared" si="4"/>
        <v>0</v>
      </c>
      <c r="D27" s="72">
        <f t="shared" si="5"/>
        <v>0</v>
      </c>
      <c r="E27" s="73"/>
      <c r="F27" s="72"/>
      <c r="G27" s="72"/>
      <c r="H27" s="73"/>
      <c r="I27" s="73"/>
      <c r="J27" s="156"/>
      <c r="K27" s="157"/>
      <c r="L27" s="157"/>
      <c r="M27" s="157"/>
      <c r="N27" s="189"/>
      <c r="O27" s="189"/>
      <c r="P27" s="190"/>
      <c r="Q27" s="190"/>
      <c r="R27" s="9" t="s">
        <v>625</v>
      </c>
      <c r="S27" s="72">
        <f t="shared" si="10"/>
        <v>6130</v>
      </c>
      <c r="T27" s="73">
        <f t="shared" si="11"/>
        <v>0</v>
      </c>
      <c r="U27" s="73">
        <f t="shared" si="12"/>
        <v>0</v>
      </c>
      <c r="V27" s="73">
        <v>3800</v>
      </c>
      <c r="W27" s="190"/>
      <c r="X27" s="73"/>
      <c r="Y27" s="156">
        <v>530</v>
      </c>
      <c r="Z27" s="157"/>
      <c r="AA27" s="157"/>
      <c r="AB27" s="189">
        <v>1800</v>
      </c>
      <c r="AC27" s="190"/>
      <c r="AD27" s="190"/>
      <c r="AE27" s="68"/>
      <c r="AF27" s="98"/>
    </row>
    <row r="28" spans="1:32" ht="17.45" customHeight="1">
      <c r="A28" s="9" t="s">
        <v>734</v>
      </c>
      <c r="B28" s="72">
        <f t="shared" si="3"/>
        <v>7100</v>
      </c>
      <c r="C28" s="72">
        <f t="shared" si="4"/>
        <v>7100</v>
      </c>
      <c r="D28" s="72">
        <f t="shared" si="5"/>
        <v>10114</v>
      </c>
      <c r="E28" s="73"/>
      <c r="F28" s="72">
        <v>5600</v>
      </c>
      <c r="G28" s="72">
        <v>5600</v>
      </c>
      <c r="H28" s="73">
        <v>7516</v>
      </c>
      <c r="I28" s="73"/>
      <c r="J28" s="156"/>
      <c r="K28" s="157"/>
      <c r="L28" s="157">
        <v>1</v>
      </c>
      <c r="M28" s="157"/>
      <c r="N28" s="189">
        <v>1500</v>
      </c>
      <c r="O28" s="189">
        <v>1500</v>
      </c>
      <c r="P28" s="190">
        <v>2597</v>
      </c>
      <c r="Q28" s="190"/>
      <c r="R28" s="9" t="s">
        <v>626</v>
      </c>
      <c r="S28" s="72">
        <f t="shared" si="10"/>
        <v>5050</v>
      </c>
      <c r="T28" s="73">
        <f t="shared" si="11"/>
        <v>2620</v>
      </c>
      <c r="U28" s="73">
        <f t="shared" si="12"/>
        <v>2620</v>
      </c>
      <c r="V28" s="73">
        <v>5000</v>
      </c>
      <c r="W28" s="190">
        <v>2553</v>
      </c>
      <c r="X28" s="73">
        <v>2553</v>
      </c>
      <c r="Y28" s="156">
        <v>50</v>
      </c>
      <c r="Z28" s="157">
        <v>67</v>
      </c>
      <c r="AA28" s="157">
        <v>67</v>
      </c>
      <c r="AB28" s="189"/>
      <c r="AC28" s="190"/>
      <c r="AD28" s="190"/>
      <c r="AE28" s="68"/>
      <c r="AF28" s="98"/>
    </row>
    <row r="29" spans="1:32" ht="17.45" customHeight="1">
      <c r="A29" s="9" t="s">
        <v>64</v>
      </c>
      <c r="B29" s="72">
        <f t="shared" si="3"/>
        <v>3300</v>
      </c>
      <c r="C29" s="72">
        <f t="shared" si="4"/>
        <v>3300</v>
      </c>
      <c r="D29" s="72">
        <f t="shared" si="5"/>
        <v>991</v>
      </c>
      <c r="E29" s="73">
        <f t="shared" si="16"/>
        <v>-2309</v>
      </c>
      <c r="F29" s="72">
        <v>3300</v>
      </c>
      <c r="G29" s="72">
        <v>3300</v>
      </c>
      <c r="H29" s="73">
        <v>991</v>
      </c>
      <c r="I29" s="73">
        <f t="shared" si="7"/>
        <v>-2309</v>
      </c>
      <c r="J29" s="156"/>
      <c r="K29" s="157"/>
      <c r="L29" s="157"/>
      <c r="M29" s="157">
        <f t="shared" si="17"/>
        <v>0</v>
      </c>
      <c r="N29" s="189"/>
      <c r="O29" s="189"/>
      <c r="P29" s="190"/>
      <c r="Q29" s="190">
        <f t="shared" si="18"/>
        <v>0</v>
      </c>
      <c r="R29" s="9" t="s">
        <v>627</v>
      </c>
      <c r="S29" s="72">
        <f t="shared" si="10"/>
        <v>14680</v>
      </c>
      <c r="T29" s="73">
        <f t="shared" si="11"/>
        <v>15554</v>
      </c>
      <c r="U29" s="73">
        <f t="shared" si="12"/>
        <v>15554</v>
      </c>
      <c r="V29" s="73">
        <v>10242</v>
      </c>
      <c r="W29" s="190">
        <v>10425</v>
      </c>
      <c r="X29" s="73">
        <v>10425</v>
      </c>
      <c r="Y29" s="156">
        <v>2781</v>
      </c>
      <c r="Z29" s="157">
        <v>3184</v>
      </c>
      <c r="AA29" s="157">
        <v>3184</v>
      </c>
      <c r="AB29" s="189">
        <v>1657</v>
      </c>
      <c r="AC29" s="190">
        <v>1945</v>
      </c>
      <c r="AD29" s="190">
        <v>1945</v>
      </c>
      <c r="AE29" s="68"/>
      <c r="AF29" s="98"/>
    </row>
    <row r="30" spans="1:32" ht="17.45" customHeight="1">
      <c r="A30" s="9"/>
      <c r="B30" s="72"/>
      <c r="C30" s="73"/>
      <c r="D30" s="73"/>
      <c r="E30" s="73"/>
      <c r="F30" s="72"/>
      <c r="G30" s="73"/>
      <c r="H30" s="73"/>
      <c r="I30" s="73"/>
      <c r="J30" s="156"/>
      <c r="K30" s="157"/>
      <c r="L30" s="157"/>
      <c r="M30" s="157"/>
      <c r="N30" s="189"/>
      <c r="O30" s="189"/>
      <c r="P30" s="190"/>
      <c r="Q30" s="190"/>
      <c r="R30" s="9" t="s">
        <v>628</v>
      </c>
      <c r="S30" s="72">
        <f t="shared" si="10"/>
        <v>0</v>
      </c>
      <c r="T30" s="73">
        <f t="shared" si="11"/>
        <v>46</v>
      </c>
      <c r="U30" s="73">
        <f t="shared" si="12"/>
        <v>46</v>
      </c>
      <c r="V30" s="73"/>
      <c r="W30" s="190">
        <v>27</v>
      </c>
      <c r="X30" s="73">
        <v>27</v>
      </c>
      <c r="Y30" s="156"/>
      <c r="Z30" s="157">
        <v>4</v>
      </c>
      <c r="AA30" s="157">
        <v>4</v>
      </c>
      <c r="AB30" s="189"/>
      <c r="AC30" s="190">
        <v>15</v>
      </c>
      <c r="AD30" s="190">
        <v>15</v>
      </c>
      <c r="AE30" s="68"/>
      <c r="AF30" s="98"/>
    </row>
    <row r="31" spans="1:32" ht="17.45" customHeight="1">
      <c r="A31" s="9"/>
      <c r="B31" s="72"/>
      <c r="C31" s="73"/>
      <c r="D31" s="73"/>
      <c r="E31" s="73"/>
      <c r="F31" s="72"/>
      <c r="G31" s="73"/>
      <c r="H31" s="73"/>
      <c r="I31" s="73"/>
      <c r="J31" s="156"/>
      <c r="K31" s="157"/>
      <c r="L31" s="157"/>
      <c r="M31" s="157"/>
      <c r="N31" s="189"/>
      <c r="O31" s="189"/>
      <c r="P31" s="190"/>
      <c r="Q31" s="190"/>
      <c r="R31" s="9"/>
      <c r="S31" s="72"/>
      <c r="T31" s="73"/>
      <c r="U31" s="73"/>
      <c r="V31" s="73"/>
      <c r="W31" s="190"/>
      <c r="X31" s="73"/>
      <c r="Y31" s="156"/>
      <c r="Z31" s="157"/>
      <c r="AA31" s="157"/>
      <c r="AB31" s="189"/>
      <c r="AC31" s="190"/>
      <c r="AD31" s="190"/>
      <c r="AE31" s="68"/>
      <c r="AF31" s="98"/>
    </row>
    <row r="32" spans="1:32" ht="17.45" customHeight="1">
      <c r="A32" s="22" t="s">
        <v>33</v>
      </c>
      <c r="B32" s="74">
        <f>SUM(B6,B21)</f>
        <v>388013</v>
      </c>
      <c r="C32" s="74">
        <f>SUM(C6,C21)</f>
        <v>388013</v>
      </c>
      <c r="D32" s="74">
        <f>SUM(D6,D21)</f>
        <v>451674</v>
      </c>
      <c r="E32" s="73">
        <f t="shared" ref="E32" si="19">D32-C32</f>
        <v>63661</v>
      </c>
      <c r="F32" s="74">
        <f>SUM(F6,F21)</f>
        <v>116080</v>
      </c>
      <c r="G32" s="74">
        <f>SUM(G6,G21)</f>
        <v>116080</v>
      </c>
      <c r="H32" s="74">
        <f>SUM(H6,H21)</f>
        <v>141061</v>
      </c>
      <c r="I32" s="73">
        <f t="shared" ref="I32" si="20">H32-G32</f>
        <v>24981</v>
      </c>
      <c r="J32" s="158">
        <f>SUM(J6,J21)</f>
        <v>48451</v>
      </c>
      <c r="K32" s="158">
        <f>SUM(K6,K21)</f>
        <v>48451</v>
      </c>
      <c r="L32" s="158">
        <f>SUM(L6,L21)</f>
        <v>51545</v>
      </c>
      <c r="M32" s="157">
        <f t="shared" ref="M32" si="21">L32-K32</f>
        <v>3094</v>
      </c>
      <c r="N32" s="191">
        <f>SUM(N6,N21)</f>
        <v>223482</v>
      </c>
      <c r="O32" s="191">
        <f>SUM(O6,O21)</f>
        <v>223482</v>
      </c>
      <c r="P32" s="191">
        <f>SUM(P6,P21)</f>
        <v>259068</v>
      </c>
      <c r="Q32" s="190">
        <f t="shared" ref="Q32" si="22">P32-O32</f>
        <v>35586</v>
      </c>
      <c r="R32" s="23" t="s">
        <v>34</v>
      </c>
      <c r="S32" s="72">
        <f t="shared" ref="S32:AD32" si="23">SUM(S6:S31)</f>
        <v>494822</v>
      </c>
      <c r="T32" s="72">
        <f t="shared" si="23"/>
        <v>609033</v>
      </c>
      <c r="U32" s="72">
        <f t="shared" si="23"/>
        <v>566239</v>
      </c>
      <c r="V32" s="72">
        <f t="shared" si="23"/>
        <v>368163</v>
      </c>
      <c r="W32" s="189">
        <f t="shared" si="23"/>
        <v>465250</v>
      </c>
      <c r="X32" s="72">
        <f t="shared" si="23"/>
        <v>425487</v>
      </c>
      <c r="Y32" s="194">
        <f t="shared" si="23"/>
        <v>44262</v>
      </c>
      <c r="Z32" s="194">
        <f t="shared" si="23"/>
        <v>58599</v>
      </c>
      <c r="AA32" s="156">
        <f t="shared" si="23"/>
        <v>55583</v>
      </c>
      <c r="AB32" s="189">
        <f t="shared" si="23"/>
        <v>82397</v>
      </c>
      <c r="AC32" s="189">
        <f t="shared" si="23"/>
        <v>85184</v>
      </c>
      <c r="AD32" s="189">
        <f t="shared" si="23"/>
        <v>85169</v>
      </c>
      <c r="AE32" s="68"/>
      <c r="AF32" s="98"/>
    </row>
    <row r="33" spans="1:3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X33" s="13"/>
      <c r="Y33" s="13"/>
      <c r="Z33" s="13"/>
      <c r="AA33" s="13"/>
      <c r="AB33" s="13"/>
      <c r="AC33" s="13"/>
      <c r="AD33" s="13"/>
    </row>
    <row r="34" spans="1:3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X34" s="13"/>
      <c r="Y34" s="13"/>
      <c r="Z34" s="13"/>
      <c r="AA34" s="13"/>
      <c r="AB34" s="13"/>
      <c r="AC34" s="13"/>
      <c r="AD34" s="13"/>
      <c r="AE34" s="98"/>
    </row>
    <row r="35" spans="1:31">
      <c r="A35" s="13"/>
      <c r="B35" s="13"/>
      <c r="C35" s="13"/>
      <c r="D35" s="13"/>
      <c r="E35" s="13"/>
      <c r="F35" s="13"/>
      <c r="G35" s="13"/>
      <c r="H35" s="97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X35" s="13"/>
      <c r="Y35" s="13"/>
      <c r="Z35" s="13"/>
      <c r="AA35" s="13"/>
      <c r="AB35" s="13"/>
      <c r="AC35" s="13"/>
      <c r="AD35" s="13"/>
    </row>
    <row r="36" spans="1:3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X36" s="13"/>
      <c r="Y36" s="13"/>
      <c r="Z36" s="13"/>
      <c r="AA36" s="13"/>
      <c r="AB36" s="13"/>
      <c r="AC36" s="13"/>
      <c r="AD36" s="13"/>
    </row>
    <row r="37" spans="1:3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X37" s="13"/>
      <c r="Y37" s="13"/>
      <c r="Z37" s="13"/>
      <c r="AA37" s="13"/>
      <c r="AB37" s="13"/>
      <c r="AC37" s="13"/>
      <c r="AD37" s="13"/>
    </row>
    <row r="38" spans="1:3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X38" s="13"/>
      <c r="Y38" s="13"/>
      <c r="Z38" s="13"/>
      <c r="AA38" s="13"/>
      <c r="AB38" s="13"/>
      <c r="AC38" s="13"/>
      <c r="AD38" s="13"/>
    </row>
    <row r="39" spans="1:3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X39" s="13"/>
      <c r="Y39" s="13"/>
      <c r="Z39" s="13"/>
      <c r="AA39" s="13"/>
      <c r="AB39" s="13"/>
      <c r="AC39" s="13"/>
      <c r="AD39" s="13"/>
    </row>
    <row r="40" spans="1:3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X40" s="13"/>
      <c r="Y40" s="13"/>
      <c r="Z40" s="13"/>
      <c r="AA40" s="13"/>
      <c r="AB40" s="13"/>
      <c r="AC40" s="13"/>
      <c r="AD40" s="13"/>
    </row>
    <row r="41" spans="1:3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X41" s="13"/>
      <c r="Y41" s="13"/>
      <c r="Z41" s="13"/>
      <c r="AA41" s="13"/>
      <c r="AB41" s="13"/>
      <c r="AC41" s="13"/>
      <c r="AD41" s="13"/>
    </row>
    <row r="42" spans="1:3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X42" s="13"/>
      <c r="Y42" s="13"/>
      <c r="Z42" s="13"/>
      <c r="AA42" s="13"/>
      <c r="AB42" s="13"/>
      <c r="AC42" s="13"/>
      <c r="AD42" s="13"/>
    </row>
    <row r="43" spans="1:3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X43" s="13"/>
      <c r="Y43" s="13"/>
      <c r="Z43" s="13"/>
      <c r="AA43" s="13"/>
      <c r="AB43" s="13"/>
      <c r="AC43" s="13"/>
      <c r="AD43" s="13"/>
    </row>
    <row r="44" spans="1:3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X44" s="13"/>
      <c r="Y44" s="13"/>
      <c r="Z44" s="13"/>
      <c r="AA44" s="13"/>
      <c r="AB44" s="13"/>
      <c r="AC44" s="13"/>
      <c r="AD44" s="13"/>
    </row>
    <row r="45" spans="1:3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X45" s="13"/>
      <c r="Y45" s="13"/>
      <c r="Z45" s="13"/>
      <c r="AA45" s="13"/>
      <c r="AB45" s="13"/>
      <c r="AC45" s="13"/>
      <c r="AD45" s="13"/>
    </row>
    <row r="46" spans="1:3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X46" s="13"/>
      <c r="Y46" s="13"/>
      <c r="Z46" s="13"/>
      <c r="AA46" s="13"/>
      <c r="AB46" s="13"/>
      <c r="AC46" s="13"/>
      <c r="AD46" s="13"/>
    </row>
    <row r="47" spans="1:3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X47" s="13"/>
      <c r="Y47" s="13"/>
      <c r="Z47" s="13"/>
      <c r="AA47" s="13"/>
      <c r="AB47" s="13"/>
      <c r="AC47" s="13"/>
      <c r="AD47" s="13"/>
    </row>
    <row r="48" spans="1:3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X48" s="13"/>
      <c r="Y48" s="13"/>
      <c r="Z48" s="13"/>
      <c r="AA48" s="13"/>
      <c r="AB48" s="13"/>
      <c r="AC48" s="13"/>
      <c r="AD48" s="13"/>
    </row>
    <row r="49" spans="1:3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X49" s="13"/>
      <c r="Y49" s="13"/>
      <c r="Z49" s="13"/>
      <c r="AA49" s="13"/>
      <c r="AB49" s="13"/>
      <c r="AC49" s="13"/>
      <c r="AD49" s="13"/>
    </row>
    <row r="50" spans="1:3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X50" s="13"/>
      <c r="Y50" s="13"/>
      <c r="Z50" s="13"/>
      <c r="AA50" s="13"/>
      <c r="AB50" s="13"/>
      <c r="AC50" s="13"/>
      <c r="AD50" s="13"/>
    </row>
    <row r="51" spans="1:3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X51" s="13"/>
      <c r="Y51" s="13"/>
      <c r="Z51" s="13"/>
      <c r="AA51" s="13"/>
      <c r="AB51" s="13"/>
      <c r="AC51" s="13"/>
      <c r="AD51" s="13"/>
    </row>
    <row r="52" spans="1:3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X52" s="13"/>
      <c r="Y52" s="13"/>
      <c r="Z52" s="13"/>
      <c r="AA52" s="13"/>
      <c r="AB52" s="13"/>
      <c r="AC52" s="13"/>
      <c r="AD52" s="13"/>
    </row>
    <row r="53" spans="1:3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X53" s="13"/>
      <c r="Y53" s="13"/>
      <c r="Z53" s="13"/>
      <c r="AA53" s="13"/>
      <c r="AB53" s="13"/>
      <c r="AC53" s="13"/>
      <c r="AD53" s="13"/>
    </row>
    <row r="54" spans="1:3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X54" s="13"/>
      <c r="Y54" s="13"/>
      <c r="Z54" s="13"/>
      <c r="AA54" s="13"/>
      <c r="AB54" s="13"/>
      <c r="AC54" s="13"/>
      <c r="AD54" s="13"/>
    </row>
    <row r="55" spans="1:3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X55" s="13"/>
      <c r="Y55" s="13"/>
      <c r="Z55" s="13"/>
      <c r="AA55" s="13"/>
      <c r="AB55" s="13"/>
      <c r="AC55" s="13"/>
      <c r="AD55" s="13"/>
    </row>
    <row r="56" spans="1:3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X56" s="13"/>
      <c r="Y56" s="13"/>
      <c r="Z56" s="13"/>
      <c r="AA56" s="13"/>
      <c r="AB56" s="13"/>
      <c r="AC56" s="13"/>
      <c r="AD56" s="13"/>
    </row>
    <row r="57" spans="1:3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X57" s="13"/>
      <c r="Y57" s="13"/>
      <c r="Z57" s="13"/>
      <c r="AA57" s="13"/>
      <c r="AB57" s="13"/>
      <c r="AC57" s="13"/>
      <c r="AD57" s="13"/>
    </row>
    <row r="58" spans="1:3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X58" s="13"/>
      <c r="Y58" s="13"/>
      <c r="Z58" s="13"/>
      <c r="AA58" s="13"/>
      <c r="AB58" s="13"/>
      <c r="AC58" s="13"/>
      <c r="AD58" s="13"/>
    </row>
    <row r="59" spans="1:3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X59" s="13"/>
      <c r="Y59" s="13"/>
      <c r="Z59" s="13"/>
      <c r="AA59" s="13"/>
      <c r="AB59" s="13"/>
      <c r="AC59" s="13"/>
      <c r="AD59" s="13"/>
    </row>
    <row r="60" spans="1:3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X60" s="13"/>
      <c r="Y60" s="13"/>
      <c r="Z60" s="13"/>
      <c r="AA60" s="13"/>
      <c r="AB60" s="13"/>
      <c r="AC60" s="13"/>
      <c r="AD60" s="13"/>
    </row>
    <row r="61" spans="1:3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X61" s="13"/>
      <c r="Y61" s="13"/>
      <c r="Z61" s="13"/>
      <c r="AA61" s="13"/>
      <c r="AB61" s="13"/>
      <c r="AC61" s="13"/>
      <c r="AD61" s="13"/>
    </row>
    <row r="62" spans="1:30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X62" s="13"/>
      <c r="Y62" s="13"/>
      <c r="Z62" s="13"/>
      <c r="AA62" s="13"/>
      <c r="AB62" s="13"/>
      <c r="AC62" s="13"/>
      <c r="AD62" s="13"/>
    </row>
    <row r="63" spans="1:30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X63" s="13"/>
      <c r="Y63" s="13"/>
      <c r="Z63" s="13"/>
      <c r="AA63" s="13"/>
      <c r="AB63" s="13"/>
      <c r="AC63" s="13"/>
      <c r="AD63" s="13"/>
    </row>
    <row r="64" spans="1:30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X64" s="13"/>
      <c r="Y64" s="13"/>
      <c r="Z64" s="13"/>
      <c r="AA64" s="13"/>
      <c r="AB64" s="13"/>
      <c r="AC64" s="13"/>
      <c r="AD64" s="13"/>
    </row>
    <row r="65" spans="1:30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X65" s="13"/>
      <c r="Y65" s="13"/>
      <c r="Z65" s="13"/>
      <c r="AA65" s="13"/>
      <c r="AB65" s="13"/>
      <c r="AC65" s="13"/>
      <c r="AD65" s="13"/>
    </row>
    <row r="66" spans="1:30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X66" s="13"/>
      <c r="Y66" s="13"/>
      <c r="Z66" s="13"/>
      <c r="AA66" s="13"/>
      <c r="AB66" s="13"/>
      <c r="AC66" s="13"/>
      <c r="AD66" s="13"/>
    </row>
    <row r="67" spans="1:30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X67" s="13"/>
      <c r="Y67" s="13"/>
      <c r="Z67" s="13"/>
      <c r="AA67" s="13"/>
      <c r="AB67" s="13"/>
      <c r="AC67" s="13"/>
      <c r="AD67" s="13"/>
    </row>
    <row r="68" spans="1:30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X68" s="13"/>
      <c r="Y68" s="13"/>
      <c r="Z68" s="13"/>
      <c r="AA68" s="13"/>
      <c r="AB68" s="13"/>
      <c r="AC68" s="13"/>
      <c r="AD68" s="13"/>
    </row>
    <row r="69" spans="1:30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X69" s="13"/>
      <c r="Y69" s="13"/>
      <c r="Z69" s="13"/>
      <c r="AA69" s="13"/>
      <c r="AB69" s="13"/>
      <c r="AC69" s="13"/>
      <c r="AD69" s="13"/>
    </row>
    <row r="70" spans="1:30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X70" s="13"/>
      <c r="Y70" s="13"/>
      <c r="Z70" s="13"/>
      <c r="AA70" s="13"/>
      <c r="AB70" s="13"/>
      <c r="AC70" s="13"/>
      <c r="AD70" s="13"/>
    </row>
    <row r="71" spans="1:30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X71" s="13"/>
      <c r="Y71" s="13"/>
      <c r="Z71" s="13"/>
      <c r="AA71" s="13"/>
      <c r="AB71" s="13"/>
      <c r="AC71" s="13"/>
      <c r="AD71" s="13"/>
    </row>
    <row r="72" spans="1:30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X72" s="13"/>
      <c r="Y72" s="13"/>
      <c r="Z72" s="13"/>
      <c r="AA72" s="13"/>
      <c r="AB72" s="13"/>
      <c r="AC72" s="13"/>
      <c r="AD72" s="13"/>
    </row>
    <row r="73" spans="1:30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X73" s="13"/>
      <c r="Y73" s="13"/>
      <c r="Z73" s="13"/>
      <c r="AA73" s="13"/>
      <c r="AB73" s="13"/>
      <c r="AC73" s="13"/>
      <c r="AD73" s="13"/>
    </row>
    <row r="74" spans="1:30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X74" s="13"/>
      <c r="Y74" s="13"/>
      <c r="Z74" s="13"/>
      <c r="AA74" s="13"/>
      <c r="AB74" s="13"/>
      <c r="AC74" s="13"/>
      <c r="AD74" s="13"/>
    </row>
    <row r="75" spans="1:30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X75" s="13"/>
      <c r="Y75" s="13"/>
      <c r="Z75" s="13"/>
      <c r="AA75" s="13"/>
      <c r="AB75" s="13"/>
      <c r="AC75" s="13"/>
      <c r="AD75" s="13"/>
    </row>
    <row r="76" spans="1:30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X76" s="13"/>
      <c r="Y76" s="13"/>
      <c r="Z76" s="13"/>
      <c r="AA76" s="13"/>
      <c r="AB76" s="13"/>
      <c r="AC76" s="13"/>
      <c r="AD76" s="13"/>
    </row>
    <row r="77" spans="1:30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X77" s="13"/>
      <c r="Y77" s="13"/>
      <c r="Z77" s="13"/>
      <c r="AA77" s="13"/>
      <c r="AB77" s="13"/>
      <c r="AC77" s="13"/>
      <c r="AD77" s="13"/>
    </row>
    <row r="78" spans="1:30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X78" s="13"/>
      <c r="Y78" s="13"/>
      <c r="Z78" s="13"/>
      <c r="AA78" s="13"/>
      <c r="AB78" s="13"/>
      <c r="AC78" s="13"/>
      <c r="AD78" s="13"/>
    </row>
    <row r="79" spans="1:30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X79" s="13"/>
      <c r="Y79" s="13"/>
      <c r="Z79" s="13"/>
      <c r="AA79" s="13"/>
      <c r="AB79" s="13"/>
      <c r="AC79" s="13"/>
      <c r="AD79" s="13"/>
    </row>
    <row r="80" spans="1:30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X80" s="13"/>
      <c r="Y80" s="13"/>
      <c r="Z80" s="13"/>
      <c r="AA80" s="13"/>
      <c r="AB80" s="13"/>
      <c r="AC80" s="13"/>
      <c r="AD80" s="13"/>
    </row>
    <row r="81" spans="1:30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X81" s="13"/>
      <c r="Y81" s="13"/>
      <c r="Z81" s="13"/>
      <c r="AA81" s="13"/>
      <c r="AB81" s="13"/>
      <c r="AC81" s="13"/>
      <c r="AD81" s="13"/>
    </row>
    <row r="82" spans="1:30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X82" s="13"/>
      <c r="Y82" s="13"/>
      <c r="Z82" s="13"/>
      <c r="AA82" s="13"/>
      <c r="AB82" s="13"/>
      <c r="AC82" s="13"/>
      <c r="AD82" s="13"/>
    </row>
    <row r="83" spans="1:30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X83" s="13"/>
      <c r="Y83" s="13"/>
      <c r="Z83" s="13"/>
      <c r="AA83" s="13"/>
      <c r="AB83" s="13"/>
      <c r="AC83" s="13"/>
      <c r="AD83" s="13"/>
    </row>
    <row r="84" spans="1:30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X84" s="13"/>
      <c r="Y84" s="13"/>
      <c r="Z84" s="13"/>
      <c r="AA84" s="13"/>
      <c r="AB84" s="13"/>
      <c r="AC84" s="13"/>
      <c r="AD84" s="13"/>
    </row>
    <row r="85" spans="1:30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X85" s="13"/>
      <c r="Y85" s="13"/>
      <c r="Z85" s="13"/>
      <c r="AA85" s="13"/>
      <c r="AB85" s="13"/>
      <c r="AC85" s="13"/>
      <c r="AD85" s="13"/>
    </row>
    <row r="86" spans="1:30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X86" s="13"/>
      <c r="Y86" s="13"/>
      <c r="Z86" s="13"/>
      <c r="AA86" s="13"/>
      <c r="AB86" s="13"/>
      <c r="AC86" s="13"/>
      <c r="AD86" s="13"/>
    </row>
    <row r="87" spans="1:30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X87" s="13"/>
      <c r="Y87" s="13"/>
      <c r="Z87" s="13"/>
      <c r="AA87" s="13"/>
      <c r="AB87" s="13"/>
      <c r="AC87" s="13"/>
      <c r="AD87" s="13"/>
    </row>
    <row r="88" spans="1:30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X88" s="13"/>
      <c r="Y88" s="13"/>
      <c r="Z88" s="13"/>
      <c r="AA88" s="13"/>
      <c r="AB88" s="13"/>
      <c r="AC88" s="13"/>
      <c r="AD88" s="13"/>
    </row>
    <row r="89" spans="1:30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X89" s="13"/>
      <c r="Y89" s="13"/>
      <c r="Z89" s="13"/>
      <c r="AA89" s="13"/>
      <c r="AB89" s="13"/>
      <c r="AC89" s="13"/>
      <c r="AD89" s="13"/>
    </row>
    <row r="90" spans="1:30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X90" s="13"/>
      <c r="Y90" s="13"/>
      <c r="Z90" s="13"/>
      <c r="AA90" s="13"/>
      <c r="AB90" s="13"/>
      <c r="AC90" s="13"/>
      <c r="AD90" s="13"/>
    </row>
    <row r="91" spans="1:30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X91" s="13"/>
      <c r="Y91" s="13"/>
      <c r="Z91" s="13"/>
      <c r="AA91" s="13"/>
      <c r="AB91" s="13"/>
      <c r="AC91" s="13"/>
      <c r="AD91" s="13"/>
    </row>
    <row r="92" spans="1:30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X92" s="13"/>
      <c r="Y92" s="13"/>
      <c r="Z92" s="13"/>
      <c r="AA92" s="13"/>
      <c r="AB92" s="13"/>
      <c r="AC92" s="13"/>
      <c r="AD92" s="13"/>
    </row>
    <row r="93" spans="1:30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X93" s="13"/>
      <c r="Y93" s="13"/>
      <c r="Z93" s="13"/>
      <c r="AA93" s="13"/>
      <c r="AB93" s="13"/>
      <c r="AC93" s="13"/>
      <c r="AD93" s="13"/>
    </row>
    <row r="94" spans="1:30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X94" s="13"/>
      <c r="Y94" s="13"/>
      <c r="Z94" s="13"/>
      <c r="AA94" s="13"/>
      <c r="AB94" s="13"/>
      <c r="AC94" s="13"/>
      <c r="AD94" s="13"/>
    </row>
    <row r="95" spans="1:30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X95" s="13"/>
      <c r="Y95" s="13"/>
      <c r="Z95" s="13"/>
      <c r="AA95" s="13"/>
      <c r="AB95" s="13"/>
      <c r="AC95" s="13"/>
      <c r="AD95" s="13"/>
    </row>
    <row r="96" spans="1:30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X96" s="13"/>
      <c r="Y96" s="13"/>
      <c r="Z96" s="13"/>
      <c r="AA96" s="13"/>
      <c r="AB96" s="13"/>
      <c r="AC96" s="13"/>
      <c r="AD96" s="13"/>
    </row>
    <row r="97" spans="1:30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X97" s="13"/>
      <c r="Y97" s="13"/>
      <c r="Z97" s="13"/>
      <c r="AA97" s="13"/>
      <c r="AB97" s="13"/>
      <c r="AC97" s="13"/>
      <c r="AD97" s="13"/>
    </row>
    <row r="98" spans="1:30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X98" s="13"/>
      <c r="Y98" s="13"/>
      <c r="Z98" s="13"/>
      <c r="AA98" s="13"/>
      <c r="AB98" s="13"/>
      <c r="AC98" s="13"/>
      <c r="AD98" s="13"/>
    </row>
    <row r="99" spans="1:30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X99" s="13"/>
      <c r="Y99" s="13"/>
      <c r="Z99" s="13"/>
      <c r="AA99" s="13"/>
      <c r="AB99" s="13"/>
      <c r="AC99" s="13"/>
      <c r="AD99" s="13"/>
    </row>
    <row r="100" spans="1:30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X100" s="13"/>
      <c r="Y100" s="13"/>
      <c r="Z100" s="13"/>
      <c r="AA100" s="13"/>
      <c r="AB100" s="13"/>
      <c r="AC100" s="13"/>
      <c r="AD100" s="13"/>
    </row>
    <row r="101" spans="1:30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X101" s="13"/>
      <c r="Y101" s="13"/>
      <c r="Z101" s="13"/>
      <c r="AA101" s="13"/>
      <c r="AB101" s="13"/>
      <c r="AC101" s="13"/>
      <c r="AD101" s="13"/>
    </row>
    <row r="102" spans="1:30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X102" s="13"/>
      <c r="Y102" s="13"/>
      <c r="Z102" s="13"/>
      <c r="AA102" s="13"/>
      <c r="AB102" s="13"/>
      <c r="AC102" s="13"/>
      <c r="AD102" s="13"/>
    </row>
    <row r="103" spans="1:30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X103" s="13"/>
      <c r="Y103" s="13"/>
      <c r="Z103" s="13"/>
      <c r="AA103" s="13"/>
      <c r="AB103" s="13"/>
      <c r="AC103" s="13"/>
      <c r="AD103" s="13"/>
    </row>
    <row r="104" spans="1:30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X104" s="13"/>
      <c r="Y104" s="13"/>
      <c r="Z104" s="13"/>
      <c r="AA104" s="13"/>
      <c r="AB104" s="13"/>
      <c r="AC104" s="13"/>
      <c r="AD104" s="13"/>
    </row>
    <row r="105" spans="1:30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X105" s="13"/>
      <c r="Y105" s="13"/>
      <c r="Z105" s="13"/>
      <c r="AA105" s="13"/>
      <c r="AB105" s="13"/>
      <c r="AC105" s="13"/>
      <c r="AD105" s="13"/>
    </row>
    <row r="106" spans="1:30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X106" s="13"/>
      <c r="Y106" s="13"/>
      <c r="Z106" s="13"/>
      <c r="AA106" s="13"/>
      <c r="AB106" s="13"/>
      <c r="AC106" s="13"/>
      <c r="AD106" s="13"/>
    </row>
    <row r="107" spans="1:30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X107" s="13"/>
      <c r="Y107" s="13"/>
      <c r="Z107" s="13"/>
      <c r="AA107" s="13"/>
      <c r="AB107" s="13"/>
      <c r="AC107" s="13"/>
      <c r="AD107" s="13"/>
    </row>
    <row r="108" spans="1:30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X108" s="13"/>
      <c r="Y108" s="13"/>
      <c r="Z108" s="13"/>
      <c r="AA108" s="13"/>
      <c r="AB108" s="13"/>
      <c r="AC108" s="13"/>
      <c r="AD108" s="13"/>
    </row>
    <row r="109" spans="1:30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X109" s="13"/>
      <c r="Y109" s="13"/>
      <c r="Z109" s="13"/>
      <c r="AA109" s="13"/>
      <c r="AB109" s="13"/>
      <c r="AC109" s="13"/>
      <c r="AD109" s="13"/>
    </row>
    <row r="110" spans="1:30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X110" s="13"/>
      <c r="Y110" s="13"/>
      <c r="Z110" s="13"/>
      <c r="AA110" s="13"/>
      <c r="AB110" s="13"/>
      <c r="AC110" s="13"/>
      <c r="AD110" s="13"/>
    </row>
    <row r="111" spans="1:30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X111" s="13"/>
      <c r="Y111" s="13"/>
      <c r="Z111" s="13"/>
      <c r="AA111" s="13"/>
      <c r="AB111" s="13"/>
      <c r="AC111" s="13"/>
      <c r="AD111" s="13"/>
    </row>
    <row r="112" spans="1:30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X112" s="13"/>
      <c r="Y112" s="13"/>
      <c r="Z112" s="13"/>
      <c r="AA112" s="13"/>
      <c r="AB112" s="13"/>
      <c r="AC112" s="13"/>
      <c r="AD112" s="13"/>
    </row>
    <row r="113" spans="1:30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X113" s="13"/>
      <c r="Y113" s="13"/>
      <c r="Z113" s="13"/>
      <c r="AA113" s="13"/>
      <c r="AB113" s="13"/>
      <c r="AC113" s="13"/>
      <c r="AD113" s="13"/>
    </row>
    <row r="114" spans="1:30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X114" s="13"/>
      <c r="Y114" s="13"/>
      <c r="Z114" s="13"/>
      <c r="AA114" s="13"/>
      <c r="AB114" s="13"/>
      <c r="AC114" s="13"/>
      <c r="AD114" s="13"/>
    </row>
    <row r="115" spans="1:30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X115" s="13"/>
      <c r="Y115" s="13"/>
      <c r="Z115" s="13"/>
      <c r="AA115" s="13"/>
      <c r="AB115" s="13"/>
      <c r="AC115" s="13"/>
      <c r="AD115" s="13"/>
    </row>
    <row r="116" spans="1:30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X116" s="13"/>
      <c r="Y116" s="13"/>
      <c r="Z116" s="13"/>
      <c r="AA116" s="13"/>
      <c r="AB116" s="13"/>
      <c r="AC116" s="13"/>
      <c r="AD116" s="13"/>
    </row>
    <row r="117" spans="1:30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X117" s="13"/>
      <c r="Y117" s="13"/>
      <c r="Z117" s="13"/>
      <c r="AA117" s="13"/>
      <c r="AB117" s="13"/>
      <c r="AC117" s="13"/>
      <c r="AD117" s="13"/>
    </row>
    <row r="118" spans="1:30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X118" s="13"/>
      <c r="Y118" s="13"/>
      <c r="Z118" s="13"/>
      <c r="AA118" s="13"/>
      <c r="AB118" s="13"/>
      <c r="AC118" s="13"/>
      <c r="AD118" s="13"/>
    </row>
    <row r="119" spans="1:30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X119" s="13"/>
      <c r="Y119" s="13"/>
      <c r="Z119" s="13"/>
      <c r="AA119" s="13"/>
      <c r="AB119" s="13"/>
      <c r="AC119" s="13"/>
      <c r="AD119" s="13"/>
    </row>
    <row r="120" spans="1:30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X120" s="13"/>
      <c r="Y120" s="13"/>
      <c r="Z120" s="13"/>
      <c r="AA120" s="13"/>
      <c r="AB120" s="13"/>
      <c r="AC120" s="13"/>
      <c r="AD120" s="13"/>
    </row>
    <row r="121" spans="1:30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X121" s="13"/>
      <c r="Y121" s="13"/>
      <c r="Z121" s="13"/>
      <c r="AA121" s="13"/>
      <c r="AB121" s="13"/>
      <c r="AC121" s="13"/>
      <c r="AD121" s="13"/>
    </row>
    <row r="122" spans="1:30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X122" s="13"/>
      <c r="Y122" s="13"/>
      <c r="Z122" s="13"/>
      <c r="AA122" s="13"/>
      <c r="AB122" s="13"/>
      <c r="AC122" s="13"/>
      <c r="AD122" s="13"/>
    </row>
    <row r="123" spans="1:30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X123" s="13"/>
      <c r="Y123" s="13"/>
      <c r="Z123" s="13"/>
      <c r="AA123" s="13"/>
      <c r="AB123" s="13"/>
      <c r="AC123" s="13"/>
      <c r="AD123" s="13"/>
    </row>
    <row r="124" spans="1:30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X124" s="13"/>
      <c r="Y124" s="13"/>
      <c r="Z124" s="13"/>
      <c r="AA124" s="13"/>
      <c r="AB124" s="13"/>
      <c r="AC124" s="13"/>
      <c r="AD124" s="13"/>
    </row>
    <row r="125" spans="1:30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X125" s="13"/>
      <c r="Y125" s="13"/>
      <c r="Z125" s="13"/>
      <c r="AA125" s="13"/>
      <c r="AB125" s="13"/>
      <c r="AC125" s="13"/>
      <c r="AD125" s="13"/>
    </row>
    <row r="126" spans="1:30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X126" s="13"/>
      <c r="Y126" s="13"/>
      <c r="Z126" s="13"/>
      <c r="AA126" s="13"/>
      <c r="AB126" s="13"/>
      <c r="AC126" s="13"/>
      <c r="AD126" s="13"/>
    </row>
    <row r="127" spans="1:30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X127" s="13"/>
      <c r="Y127" s="13"/>
      <c r="Z127" s="13"/>
      <c r="AA127" s="13"/>
      <c r="AB127" s="13"/>
      <c r="AC127" s="13"/>
      <c r="AD127" s="13"/>
    </row>
    <row r="128" spans="1:30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X128" s="13"/>
      <c r="Y128" s="13"/>
      <c r="Z128" s="13"/>
      <c r="AA128" s="13"/>
      <c r="AB128" s="13"/>
      <c r="AC128" s="13"/>
      <c r="AD128" s="13"/>
    </row>
    <row r="129" spans="1:30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X129" s="13"/>
      <c r="Y129" s="13"/>
      <c r="Z129" s="13"/>
      <c r="AA129" s="13"/>
      <c r="AB129" s="13"/>
      <c r="AC129" s="13"/>
      <c r="AD129" s="13"/>
    </row>
    <row r="130" spans="1:30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X130" s="13"/>
      <c r="Y130" s="13"/>
      <c r="Z130" s="13"/>
      <c r="AA130" s="13"/>
      <c r="AB130" s="13"/>
      <c r="AC130" s="13"/>
      <c r="AD130" s="13"/>
    </row>
    <row r="131" spans="1:30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X131" s="13"/>
      <c r="Y131" s="13"/>
      <c r="Z131" s="13"/>
      <c r="AA131" s="13"/>
      <c r="AB131" s="13"/>
      <c r="AC131" s="13"/>
      <c r="AD131" s="13"/>
    </row>
    <row r="132" spans="1:30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X132" s="13"/>
      <c r="Y132" s="13"/>
      <c r="Z132" s="13"/>
      <c r="AA132" s="13"/>
      <c r="AB132" s="13"/>
      <c r="AC132" s="13"/>
      <c r="AD132" s="13"/>
    </row>
    <row r="133" spans="1:30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X133" s="13"/>
      <c r="Y133" s="13"/>
      <c r="Z133" s="13"/>
      <c r="AA133" s="13"/>
      <c r="AB133" s="13"/>
      <c r="AC133" s="13"/>
      <c r="AD133" s="13"/>
    </row>
    <row r="134" spans="1:30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X134" s="13"/>
      <c r="Y134" s="13"/>
      <c r="Z134" s="13"/>
      <c r="AA134" s="13"/>
      <c r="AB134" s="13"/>
      <c r="AC134" s="13"/>
      <c r="AD134" s="13"/>
    </row>
    <row r="135" spans="1:30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X135" s="13"/>
      <c r="Y135" s="13"/>
      <c r="Z135" s="13"/>
      <c r="AA135" s="13"/>
      <c r="AB135" s="13"/>
      <c r="AC135" s="13"/>
      <c r="AD135" s="13"/>
    </row>
    <row r="136" spans="1:30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X136" s="13"/>
      <c r="Y136" s="13"/>
      <c r="Z136" s="13"/>
      <c r="AA136" s="13"/>
      <c r="AB136" s="13"/>
      <c r="AC136" s="13"/>
      <c r="AD136" s="13"/>
    </row>
    <row r="137" spans="1:30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X137" s="13"/>
      <c r="Y137" s="13"/>
      <c r="Z137" s="13"/>
      <c r="AA137" s="13"/>
      <c r="AB137" s="13"/>
      <c r="AC137" s="13"/>
      <c r="AD137" s="13"/>
    </row>
    <row r="138" spans="1:30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X138" s="13"/>
      <c r="Y138" s="13"/>
      <c r="Z138" s="13"/>
      <c r="AA138" s="13"/>
      <c r="AB138" s="13"/>
      <c r="AC138" s="13"/>
      <c r="AD138" s="13"/>
    </row>
    <row r="139" spans="1:30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X139" s="13"/>
      <c r="Y139" s="13"/>
      <c r="Z139" s="13"/>
      <c r="AA139" s="13"/>
      <c r="AB139" s="13"/>
      <c r="AC139" s="13"/>
      <c r="AD139" s="13"/>
    </row>
    <row r="140" spans="1:30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X140" s="13"/>
      <c r="Y140" s="13"/>
      <c r="Z140" s="13"/>
      <c r="AA140" s="13"/>
      <c r="AB140" s="13"/>
      <c r="AC140" s="13"/>
      <c r="AD140" s="13"/>
    </row>
    <row r="141" spans="1:30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X141" s="13"/>
      <c r="Y141" s="13"/>
      <c r="Z141" s="13"/>
      <c r="AA141" s="13"/>
      <c r="AB141" s="13"/>
      <c r="AC141" s="13"/>
      <c r="AD141" s="13"/>
    </row>
    <row r="142" spans="1:30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X142" s="13"/>
      <c r="Y142" s="13"/>
      <c r="Z142" s="13"/>
      <c r="AA142" s="13"/>
      <c r="AB142" s="13"/>
      <c r="AC142" s="13"/>
      <c r="AD142" s="13"/>
    </row>
    <row r="143" spans="1:30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X143" s="13"/>
      <c r="Y143" s="13"/>
      <c r="Z143" s="13"/>
      <c r="AA143" s="13"/>
      <c r="AB143" s="13"/>
      <c r="AC143" s="13"/>
      <c r="AD143" s="13"/>
    </row>
    <row r="144" spans="1:30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X144" s="13"/>
      <c r="Y144" s="13"/>
      <c r="Z144" s="13"/>
      <c r="AA144" s="13"/>
      <c r="AB144" s="13"/>
      <c r="AC144" s="13"/>
      <c r="AD144" s="13"/>
    </row>
    <row r="145" spans="1:30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X145" s="13"/>
      <c r="Y145" s="13"/>
      <c r="Z145" s="13"/>
      <c r="AA145" s="13"/>
      <c r="AB145" s="13"/>
      <c r="AC145" s="13"/>
      <c r="AD145" s="13"/>
    </row>
    <row r="146" spans="1:30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X146" s="13"/>
      <c r="Y146" s="13"/>
      <c r="Z146" s="13"/>
      <c r="AA146" s="13"/>
      <c r="AB146" s="13"/>
      <c r="AC146" s="13"/>
      <c r="AD146" s="13"/>
    </row>
    <row r="147" spans="1:30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X147" s="13"/>
      <c r="Y147" s="13"/>
      <c r="Z147" s="13"/>
      <c r="AA147" s="13"/>
      <c r="AB147" s="13"/>
      <c r="AC147" s="13"/>
      <c r="AD147" s="13"/>
    </row>
    <row r="148" spans="1:30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X148" s="13"/>
      <c r="Y148" s="13"/>
      <c r="Z148" s="13"/>
      <c r="AA148" s="13"/>
      <c r="AB148" s="13"/>
      <c r="AC148" s="13"/>
      <c r="AD148" s="13"/>
    </row>
    <row r="149" spans="1:30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X149" s="13"/>
      <c r="Y149" s="13"/>
      <c r="Z149" s="13"/>
      <c r="AA149" s="13"/>
      <c r="AB149" s="13"/>
      <c r="AC149" s="13"/>
      <c r="AD149" s="13"/>
    </row>
    <row r="150" spans="1:30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X150" s="13"/>
      <c r="Y150" s="13"/>
      <c r="Z150" s="13"/>
      <c r="AA150" s="13"/>
      <c r="AB150" s="13"/>
      <c r="AC150" s="13"/>
      <c r="AD150" s="13"/>
    </row>
    <row r="151" spans="1:30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X151" s="13"/>
      <c r="Y151" s="13"/>
      <c r="Z151" s="13"/>
      <c r="AA151" s="13"/>
      <c r="AB151" s="13"/>
      <c r="AC151" s="13"/>
      <c r="AD151" s="13"/>
    </row>
    <row r="152" spans="1:30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X152" s="13"/>
      <c r="Y152" s="13"/>
      <c r="Z152" s="13"/>
      <c r="AA152" s="13"/>
      <c r="AB152" s="13"/>
      <c r="AC152" s="13"/>
      <c r="AD152" s="13"/>
    </row>
    <row r="153" spans="1:30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X153" s="13"/>
      <c r="Y153" s="13"/>
      <c r="Z153" s="13"/>
      <c r="AA153" s="13"/>
      <c r="AB153" s="13"/>
      <c r="AC153" s="13"/>
      <c r="AD153" s="13"/>
    </row>
    <row r="154" spans="1:30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X154" s="13"/>
      <c r="Y154" s="13"/>
      <c r="Z154" s="13"/>
      <c r="AA154" s="13"/>
      <c r="AB154" s="13"/>
      <c r="AC154" s="13"/>
      <c r="AD154" s="13"/>
    </row>
    <row r="155" spans="1:30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X155" s="13"/>
      <c r="Y155" s="13"/>
      <c r="Z155" s="13"/>
      <c r="AA155" s="13"/>
      <c r="AB155" s="13"/>
      <c r="AC155" s="13"/>
      <c r="AD155" s="13"/>
    </row>
    <row r="156" spans="1:30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X156" s="13"/>
      <c r="Y156" s="13"/>
      <c r="Z156" s="13"/>
      <c r="AA156" s="13"/>
      <c r="AB156" s="13"/>
      <c r="AC156" s="13"/>
      <c r="AD156" s="13"/>
    </row>
    <row r="157" spans="1:30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X157" s="13"/>
      <c r="Y157" s="13"/>
      <c r="Z157" s="13"/>
      <c r="AA157" s="13"/>
      <c r="AB157" s="13"/>
      <c r="AC157" s="13"/>
      <c r="AD157" s="13"/>
    </row>
    <row r="158" spans="1:30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X158" s="13"/>
      <c r="Y158" s="13"/>
      <c r="Z158" s="13"/>
      <c r="AA158" s="13"/>
      <c r="AB158" s="13"/>
      <c r="AC158" s="13"/>
      <c r="AD158" s="13"/>
    </row>
    <row r="159" spans="1:30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X159" s="13"/>
      <c r="Y159" s="13"/>
      <c r="Z159" s="13"/>
      <c r="AA159" s="13"/>
      <c r="AB159" s="13"/>
      <c r="AC159" s="13"/>
      <c r="AD159" s="13"/>
    </row>
    <row r="160" spans="1:30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X160" s="13"/>
      <c r="Y160" s="13"/>
      <c r="Z160" s="13"/>
      <c r="AA160" s="13"/>
      <c r="AB160" s="13"/>
      <c r="AC160" s="13"/>
      <c r="AD160" s="13"/>
    </row>
    <row r="161" spans="1:30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X161" s="13"/>
      <c r="Y161" s="13"/>
      <c r="Z161" s="13"/>
      <c r="AA161" s="13"/>
      <c r="AB161" s="13"/>
      <c r="AC161" s="13"/>
      <c r="AD161" s="13"/>
    </row>
    <row r="162" spans="1:30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X162" s="13"/>
      <c r="Y162" s="13"/>
      <c r="Z162" s="13"/>
      <c r="AA162" s="13"/>
      <c r="AB162" s="13"/>
      <c r="AC162" s="13"/>
      <c r="AD162" s="13"/>
    </row>
    <row r="163" spans="1:30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X163" s="13"/>
      <c r="Y163" s="13"/>
      <c r="Z163" s="13"/>
      <c r="AA163" s="13"/>
      <c r="AB163" s="13"/>
      <c r="AC163" s="13"/>
      <c r="AD163" s="13"/>
    </row>
    <row r="164" spans="1:30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X164" s="13"/>
      <c r="Y164" s="13"/>
      <c r="Z164" s="13"/>
      <c r="AA164" s="13"/>
      <c r="AB164" s="13"/>
      <c r="AC164" s="13"/>
      <c r="AD164" s="13"/>
    </row>
    <row r="165" spans="1:30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X165" s="13"/>
      <c r="Y165" s="13"/>
      <c r="Z165" s="13"/>
      <c r="AA165" s="13"/>
      <c r="AB165" s="13"/>
      <c r="AC165" s="13"/>
      <c r="AD165" s="13"/>
    </row>
    <row r="166" spans="1:30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X166" s="13"/>
      <c r="Y166" s="13"/>
      <c r="Z166" s="13"/>
      <c r="AA166" s="13"/>
      <c r="AB166" s="13"/>
      <c r="AC166" s="13"/>
      <c r="AD166" s="13"/>
    </row>
    <row r="167" spans="1:30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X167" s="13"/>
      <c r="Y167" s="13"/>
      <c r="Z167" s="13"/>
      <c r="AA167" s="13"/>
      <c r="AB167" s="13"/>
      <c r="AC167" s="13"/>
      <c r="AD167" s="13"/>
    </row>
    <row r="168" spans="1:30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X168" s="13"/>
      <c r="Y168" s="13"/>
      <c r="Z168" s="13"/>
      <c r="AA168" s="13"/>
      <c r="AB168" s="13"/>
      <c r="AC168" s="13"/>
      <c r="AD168" s="13"/>
    </row>
    <row r="169" spans="1:30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X169" s="13"/>
      <c r="Y169" s="13"/>
      <c r="Z169" s="13"/>
      <c r="AA169" s="13"/>
      <c r="AB169" s="13"/>
      <c r="AC169" s="13"/>
      <c r="AD169" s="13"/>
    </row>
    <row r="170" spans="1:30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X170" s="13"/>
      <c r="Y170" s="13"/>
      <c r="Z170" s="13"/>
      <c r="AA170" s="13"/>
      <c r="AB170" s="13"/>
      <c r="AC170" s="13"/>
      <c r="AD170" s="13"/>
    </row>
    <row r="171" spans="1:30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X171" s="13"/>
      <c r="Y171" s="13"/>
      <c r="Z171" s="13"/>
      <c r="AA171" s="13"/>
      <c r="AB171" s="13"/>
      <c r="AC171" s="13"/>
      <c r="AD171" s="13"/>
    </row>
  </sheetData>
  <mergeCells count="14">
    <mergeCell ref="A1:Q1"/>
    <mergeCell ref="R1:AD1"/>
    <mergeCell ref="A2:AD2"/>
    <mergeCell ref="A3:AD3"/>
    <mergeCell ref="A4:A5"/>
    <mergeCell ref="F4:I4"/>
    <mergeCell ref="J4:M4"/>
    <mergeCell ref="N4:Q4"/>
    <mergeCell ref="R4:R5"/>
    <mergeCell ref="S4:U4"/>
    <mergeCell ref="Y4:AA4"/>
    <mergeCell ref="AB4:AD4"/>
    <mergeCell ref="B4:E4"/>
    <mergeCell ref="V4:X4"/>
  </mergeCells>
  <phoneticPr fontId="2" type="noConversion"/>
  <printOptions horizontalCentered="1"/>
  <pageMargins left="0.26" right="0.22" top="0.35" bottom="0.44" header="0.2" footer="0.15748031496062992"/>
  <pageSetup paperSize="9" scale="78" fitToWidth="0" orientation="landscape" useFirstPageNumber="1" r:id="rId1"/>
  <headerFooter alignWithMargins="0">
    <oddFooter>&amp;C&amp;14‐ &amp;P ‐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169"/>
  <sheetViews>
    <sheetView showGridLines="0" showZeros="0" view="pageLayout" topLeftCell="A7" zoomScaleNormal="100" workbookViewId="0">
      <selection activeCell="F34" sqref="F34"/>
    </sheetView>
  </sheetViews>
  <sheetFormatPr defaultColWidth="9.125" defaultRowHeight="14.25"/>
  <cols>
    <col min="1" max="1" width="31.75" style="6" customWidth="1"/>
    <col min="2" max="9" width="12.625" style="6" customWidth="1"/>
    <col min="10" max="10" width="9.5" style="6" customWidth="1"/>
    <col min="11" max="11" width="16.625" style="6" customWidth="1"/>
    <col min="12" max="16384" width="9.125" style="6"/>
  </cols>
  <sheetData>
    <row r="1" spans="1:14" ht="24" customHeight="1">
      <c r="A1" s="245" t="s">
        <v>699</v>
      </c>
      <c r="B1" s="245"/>
      <c r="C1" s="245"/>
      <c r="D1" s="245"/>
      <c r="E1" s="245"/>
      <c r="F1" s="245"/>
      <c r="G1" s="245"/>
      <c r="H1" s="245"/>
      <c r="I1" s="245"/>
      <c r="J1" s="245"/>
    </row>
    <row r="2" spans="1:14">
      <c r="A2" s="247" t="s">
        <v>411</v>
      </c>
      <c r="B2" s="247"/>
      <c r="C2" s="247"/>
      <c r="D2" s="238"/>
      <c r="E2" s="238"/>
      <c r="F2" s="238"/>
      <c r="G2" s="238"/>
      <c r="H2" s="238"/>
      <c r="I2" s="238"/>
      <c r="J2" s="238"/>
    </row>
    <row r="3" spans="1:14">
      <c r="A3" s="238" t="s">
        <v>3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4" ht="21.95" customHeight="1">
      <c r="A4" s="249" t="s">
        <v>0</v>
      </c>
      <c r="B4" s="249" t="s">
        <v>725</v>
      </c>
      <c r="C4" s="249"/>
      <c r="D4" s="249" t="s">
        <v>708</v>
      </c>
      <c r="E4" s="249"/>
      <c r="F4" s="249" t="s">
        <v>709</v>
      </c>
      <c r="G4" s="249"/>
      <c r="H4" s="249" t="s">
        <v>712</v>
      </c>
      <c r="I4" s="249"/>
      <c r="J4" s="249" t="s">
        <v>506</v>
      </c>
      <c r="L4" s="246" t="s">
        <v>735</v>
      </c>
      <c r="M4" s="246"/>
      <c r="N4" s="246"/>
    </row>
    <row r="5" spans="1:14" ht="21.95" customHeight="1">
      <c r="A5" s="249"/>
      <c r="B5" s="162" t="s">
        <v>409</v>
      </c>
      <c r="C5" s="162" t="s">
        <v>410</v>
      </c>
      <c r="D5" s="162" t="s">
        <v>409</v>
      </c>
      <c r="E5" s="162" t="s">
        <v>410</v>
      </c>
      <c r="F5" s="162" t="s">
        <v>409</v>
      </c>
      <c r="G5" s="162" t="s">
        <v>410</v>
      </c>
      <c r="H5" s="162" t="s">
        <v>409</v>
      </c>
      <c r="I5" s="162" t="s">
        <v>410</v>
      </c>
      <c r="J5" s="249"/>
      <c r="K5" s="6" t="s">
        <v>878</v>
      </c>
      <c r="L5" s="6" t="s">
        <v>736</v>
      </c>
      <c r="M5" s="6" t="s">
        <v>737</v>
      </c>
      <c r="N5" s="6" t="s">
        <v>738</v>
      </c>
    </row>
    <row r="6" spans="1:14" ht="21.95" customHeight="1">
      <c r="A6" s="163" t="s">
        <v>44</v>
      </c>
      <c r="B6" s="215">
        <f>D6+F6+H6</f>
        <v>365690</v>
      </c>
      <c r="C6" s="165">
        <f>(B6-K6)/K6</f>
        <v>0.317279636900688</v>
      </c>
      <c r="D6" s="73">
        <f>SUM(D7:D20)</f>
        <v>92200</v>
      </c>
      <c r="E6" s="164">
        <f>(D6-L6)/L6</f>
        <v>0.37838241889669605</v>
      </c>
      <c r="F6" s="73">
        <f>SUM(F7:F20)</f>
        <v>37785</v>
      </c>
      <c r="G6" s="165">
        <f>(F6-M6)/M6</f>
        <v>0.10153926884729754</v>
      </c>
      <c r="H6" s="190">
        <f>SUM(H7:H20)</f>
        <v>235705</v>
      </c>
      <c r="I6" s="195">
        <f>(H6-N6)/N6</f>
        <v>0.33605981249078892</v>
      </c>
      <c r="J6" s="84"/>
      <c r="K6" s="6">
        <f>L6+M6+N6</f>
        <v>277610</v>
      </c>
      <c r="L6" s="6">
        <f>SUM(L7:L20)</f>
        <v>66890</v>
      </c>
      <c r="M6" s="6">
        <v>34302</v>
      </c>
      <c r="N6" s="6">
        <v>176418</v>
      </c>
    </row>
    <row r="7" spans="1:14" ht="21.95" customHeight="1">
      <c r="A7" s="163" t="s">
        <v>505</v>
      </c>
      <c r="B7" s="215">
        <f t="shared" ref="B7:C29" si="0">D7+F7+H7</f>
        <v>169834</v>
      </c>
      <c r="C7" s="165">
        <f t="shared" ref="C7:C30" si="1">(B7-K7)/K7</f>
        <v>0.3881791357086225</v>
      </c>
      <c r="D7" s="73">
        <v>65343</v>
      </c>
      <c r="E7" s="164">
        <f>(D7-L7)/L7</f>
        <v>0.46505683729064373</v>
      </c>
      <c r="F7" s="73">
        <v>7326</v>
      </c>
      <c r="G7" s="165">
        <f t="shared" ref="G7:G30" si="2">(F7-M7)/M7</f>
        <v>-0.14405888538380651</v>
      </c>
      <c r="H7" s="190">
        <v>97165</v>
      </c>
      <c r="I7" s="195">
        <f t="shared" ref="I7:I30" si="3">(H7-N7)/N7</f>
        <v>0.40446352427619503</v>
      </c>
      <c r="J7" s="166"/>
      <c r="K7" s="176">
        <f t="shared" ref="K7:K30" si="4">L7+M7+N7</f>
        <v>122343</v>
      </c>
      <c r="L7" s="6">
        <v>44601</v>
      </c>
      <c r="M7" s="6">
        <v>8559</v>
      </c>
      <c r="N7" s="6">
        <v>69183</v>
      </c>
    </row>
    <row r="8" spans="1:14" ht="21.95" customHeight="1">
      <c r="A8" s="163" t="s">
        <v>46</v>
      </c>
      <c r="B8" s="215">
        <f t="shared" si="0"/>
        <v>70794</v>
      </c>
      <c r="C8" s="165">
        <f t="shared" si="1"/>
        <v>1.0835246335864384</v>
      </c>
      <c r="D8" s="73"/>
      <c r="E8" s="164"/>
      <c r="F8" s="73">
        <v>2959</v>
      </c>
      <c r="G8" s="165">
        <f t="shared" si="2"/>
        <v>3.8245614035087722E-2</v>
      </c>
      <c r="H8" s="190">
        <v>67835</v>
      </c>
      <c r="I8" s="195">
        <f t="shared" si="3"/>
        <v>1.1792277049601645</v>
      </c>
      <c r="J8" s="166"/>
      <c r="K8" s="176">
        <f t="shared" si="4"/>
        <v>33978</v>
      </c>
      <c r="M8" s="6">
        <v>2850</v>
      </c>
      <c r="N8" s="6">
        <v>31128</v>
      </c>
    </row>
    <row r="9" spans="1:14" ht="21.95" customHeight="1">
      <c r="A9" s="163" t="s">
        <v>47</v>
      </c>
      <c r="B9" s="215">
        <f t="shared" si="0"/>
        <v>6938</v>
      </c>
      <c r="C9" s="165">
        <f t="shared" si="1"/>
        <v>0.28267701978184506</v>
      </c>
      <c r="D9" s="73"/>
      <c r="E9" s="164"/>
      <c r="F9" s="73">
        <v>2347</v>
      </c>
      <c r="G9" s="165">
        <f t="shared" si="2"/>
        <v>0.88060897435897434</v>
      </c>
      <c r="H9" s="190">
        <v>4591</v>
      </c>
      <c r="I9" s="195">
        <f t="shared" si="3"/>
        <v>0.10334054313866858</v>
      </c>
      <c r="J9" s="166"/>
      <c r="K9" s="176">
        <f t="shared" si="4"/>
        <v>5409</v>
      </c>
      <c r="M9" s="6">
        <v>1248</v>
      </c>
      <c r="N9" s="6">
        <v>4161</v>
      </c>
    </row>
    <row r="10" spans="1:14" ht="21.95" customHeight="1">
      <c r="A10" s="163" t="s">
        <v>48</v>
      </c>
      <c r="B10" s="215">
        <f t="shared" si="0"/>
        <v>37308</v>
      </c>
      <c r="C10" s="165">
        <f t="shared" si="1"/>
        <v>0.30242625240006982</v>
      </c>
      <c r="D10" s="73">
        <v>22082</v>
      </c>
      <c r="E10" s="164">
        <f>(D10-L10)/L10</f>
        <v>0.28548142973570845</v>
      </c>
      <c r="F10" s="73"/>
      <c r="G10" s="165"/>
      <c r="H10" s="190">
        <v>15226</v>
      </c>
      <c r="I10" s="195">
        <f t="shared" si="3"/>
        <v>0.32781023807447457</v>
      </c>
      <c r="J10" s="166"/>
      <c r="K10" s="176">
        <f t="shared" si="4"/>
        <v>28645</v>
      </c>
      <c r="L10" s="6">
        <v>17178</v>
      </c>
      <c r="N10" s="6">
        <v>11467</v>
      </c>
    </row>
    <row r="11" spans="1:14" ht="21.95" customHeight="1">
      <c r="A11" s="163" t="s">
        <v>875</v>
      </c>
      <c r="B11" s="215">
        <f t="shared" si="0"/>
        <v>14190</v>
      </c>
      <c r="C11" s="165">
        <f t="shared" si="1"/>
        <v>0.10772833723653395</v>
      </c>
      <c r="D11" s="73"/>
      <c r="E11" s="164"/>
      <c r="F11" s="73">
        <v>2784</v>
      </c>
      <c r="G11" s="165">
        <f t="shared" si="2"/>
        <v>-1.2065294535131299E-2</v>
      </c>
      <c r="H11" s="190">
        <v>11406</v>
      </c>
      <c r="I11" s="195">
        <f t="shared" si="3"/>
        <v>0.14151321056845476</v>
      </c>
      <c r="J11" s="166"/>
      <c r="K11" s="176">
        <f t="shared" si="4"/>
        <v>12810</v>
      </c>
      <c r="M11" s="6">
        <v>2818</v>
      </c>
      <c r="N11" s="6">
        <v>9992</v>
      </c>
    </row>
    <row r="12" spans="1:14" ht="21.95" customHeight="1">
      <c r="A12" s="163" t="s">
        <v>50</v>
      </c>
      <c r="B12" s="215">
        <f t="shared" si="0"/>
        <v>14804</v>
      </c>
      <c r="C12" s="165">
        <f t="shared" si="1"/>
        <v>3.6985149901933315E-2</v>
      </c>
      <c r="D12" s="73"/>
      <c r="E12" s="164"/>
      <c r="F12" s="73">
        <v>1150</v>
      </c>
      <c r="G12" s="165">
        <f t="shared" si="2"/>
        <v>-9.2344119968429367E-2</v>
      </c>
      <c r="H12" s="190">
        <v>13654</v>
      </c>
      <c r="I12" s="195">
        <f t="shared" si="3"/>
        <v>4.9581059266661544E-2</v>
      </c>
      <c r="J12" s="166"/>
      <c r="K12" s="176">
        <f t="shared" si="4"/>
        <v>14276</v>
      </c>
      <c r="M12" s="6">
        <v>1267</v>
      </c>
      <c r="N12" s="6">
        <v>13009</v>
      </c>
    </row>
    <row r="13" spans="1:14" ht="21.95" customHeight="1">
      <c r="A13" s="163" t="s">
        <v>51</v>
      </c>
      <c r="B13" s="215">
        <f t="shared" si="0"/>
        <v>5909</v>
      </c>
      <c r="C13" s="165">
        <f t="shared" si="1"/>
        <v>0.12146517365724047</v>
      </c>
      <c r="D13" s="73"/>
      <c r="E13" s="164"/>
      <c r="F13" s="73">
        <v>797</v>
      </c>
      <c r="G13" s="165">
        <f t="shared" si="2"/>
        <v>0.13694721825962911</v>
      </c>
      <c r="H13" s="190">
        <v>5112</v>
      </c>
      <c r="I13" s="195">
        <f t="shared" si="3"/>
        <v>0.11908931698774081</v>
      </c>
      <c r="J13" s="166"/>
      <c r="K13" s="176">
        <f t="shared" si="4"/>
        <v>5269</v>
      </c>
      <c r="M13" s="6">
        <v>701</v>
      </c>
      <c r="N13" s="6">
        <v>4568</v>
      </c>
    </row>
    <row r="14" spans="1:14" ht="21.95" customHeight="1">
      <c r="A14" s="163" t="s">
        <v>52</v>
      </c>
      <c r="B14" s="215">
        <f t="shared" si="0"/>
        <v>18357</v>
      </c>
      <c r="C14" s="165">
        <f t="shared" si="1"/>
        <v>-0.34249077689028978</v>
      </c>
      <c r="D14" s="73"/>
      <c r="E14" s="164"/>
      <c r="F14" s="73">
        <v>4768</v>
      </c>
      <c r="G14" s="165">
        <f t="shared" si="2"/>
        <v>-0.16541221774899353</v>
      </c>
      <c r="H14" s="190">
        <v>13589</v>
      </c>
      <c r="I14" s="195">
        <f t="shared" si="3"/>
        <v>-0.38804827524092589</v>
      </c>
      <c r="J14" s="166"/>
      <c r="K14" s="176">
        <f t="shared" si="4"/>
        <v>27919</v>
      </c>
      <c r="M14" s="6">
        <v>5713</v>
      </c>
      <c r="N14" s="6">
        <v>22206</v>
      </c>
    </row>
    <row r="15" spans="1:14" ht="21.95" customHeight="1">
      <c r="A15" s="163" t="s">
        <v>53</v>
      </c>
      <c r="B15" s="215">
        <f t="shared" si="0"/>
        <v>6117</v>
      </c>
      <c r="C15" s="165">
        <f t="shared" si="1"/>
        <v>-6.1233885819521182E-2</v>
      </c>
      <c r="D15" s="73"/>
      <c r="E15" s="164"/>
      <c r="F15" s="73">
        <v>5983</v>
      </c>
      <c r="G15" s="165">
        <f t="shared" si="2"/>
        <v>-7.4412128712871284E-2</v>
      </c>
      <c r="H15" s="190">
        <v>134</v>
      </c>
      <c r="I15" s="195">
        <f t="shared" si="3"/>
        <v>1.5769230769230769</v>
      </c>
      <c r="J15" s="166"/>
      <c r="K15" s="176">
        <f t="shared" si="4"/>
        <v>6516</v>
      </c>
      <c r="M15" s="6">
        <v>6464</v>
      </c>
      <c r="N15" s="6">
        <v>52</v>
      </c>
    </row>
    <row r="16" spans="1:14" ht="21.95" customHeight="1">
      <c r="A16" s="163" t="s">
        <v>54</v>
      </c>
      <c r="B16" s="215">
        <f t="shared" si="0"/>
        <v>1548</v>
      </c>
      <c r="C16" s="165">
        <f t="shared" si="1"/>
        <v>0.48275862068965519</v>
      </c>
      <c r="D16" s="73"/>
      <c r="E16" s="164"/>
      <c r="F16" s="73">
        <v>1373</v>
      </c>
      <c r="G16" s="165">
        <f t="shared" si="2"/>
        <v>0.63064133016627077</v>
      </c>
      <c r="H16" s="190">
        <v>175</v>
      </c>
      <c r="I16" s="195">
        <f t="shared" si="3"/>
        <v>-0.13366336633663367</v>
      </c>
      <c r="J16" s="166"/>
      <c r="K16" s="176">
        <f t="shared" si="4"/>
        <v>1044</v>
      </c>
      <c r="M16" s="6">
        <v>842</v>
      </c>
      <c r="N16" s="6">
        <v>202</v>
      </c>
    </row>
    <row r="17" spans="1:14" ht="21.95" customHeight="1">
      <c r="A17" s="163" t="s">
        <v>55</v>
      </c>
      <c r="B17" s="215">
        <f t="shared" si="0"/>
        <v>5354</v>
      </c>
      <c r="C17" s="165">
        <f t="shared" si="1"/>
        <v>0.19937275985663083</v>
      </c>
      <c r="D17" s="73"/>
      <c r="E17" s="164"/>
      <c r="F17" s="73">
        <v>5354</v>
      </c>
      <c r="G17" s="165">
        <f t="shared" si="2"/>
        <v>58.488888888888887</v>
      </c>
      <c r="H17" s="190"/>
      <c r="I17" s="195">
        <f t="shared" si="3"/>
        <v>-1</v>
      </c>
      <c r="J17" s="166"/>
      <c r="K17" s="176">
        <f t="shared" si="4"/>
        <v>4464</v>
      </c>
      <c r="M17" s="6">
        <v>90</v>
      </c>
      <c r="N17" s="6">
        <v>4374</v>
      </c>
    </row>
    <row r="18" spans="1:14" ht="21.95" customHeight="1">
      <c r="A18" s="163" t="s">
        <v>56</v>
      </c>
      <c r="B18" s="215">
        <f t="shared" si="0"/>
        <v>4103</v>
      </c>
      <c r="C18" s="165">
        <f t="shared" si="1"/>
        <v>0</v>
      </c>
      <c r="D18" s="73"/>
      <c r="E18" s="164"/>
      <c r="F18" s="73">
        <v>2944</v>
      </c>
      <c r="G18" s="165">
        <f t="shared" si="2"/>
        <v>-0.21430477715505739</v>
      </c>
      <c r="H18" s="190">
        <v>1159</v>
      </c>
      <c r="I18" s="195">
        <f t="shared" si="3"/>
        <v>2.25561797752809</v>
      </c>
      <c r="J18" s="166"/>
      <c r="K18" s="176">
        <f t="shared" si="4"/>
        <v>4103</v>
      </c>
      <c r="M18" s="6">
        <v>3747</v>
      </c>
      <c r="N18" s="6">
        <v>356</v>
      </c>
    </row>
    <row r="19" spans="1:14" ht="21.95" customHeight="1">
      <c r="A19" s="163" t="s">
        <v>493</v>
      </c>
      <c r="B19" s="215">
        <f t="shared" si="0"/>
        <v>10434</v>
      </c>
      <c r="C19" s="165">
        <f t="shared" si="1"/>
        <v>-3.6654048564306159E-2</v>
      </c>
      <c r="D19" s="73">
        <v>4775</v>
      </c>
      <c r="E19" s="164">
        <f>(D19-L19)/L19</f>
        <v>-6.5740559577382118E-2</v>
      </c>
      <c r="F19" s="73"/>
      <c r="G19" s="165"/>
      <c r="H19" s="190">
        <v>5659</v>
      </c>
      <c r="I19" s="195">
        <f t="shared" si="3"/>
        <v>-1.0664335664335665E-2</v>
      </c>
      <c r="J19" s="166"/>
      <c r="K19" s="176">
        <f t="shared" si="4"/>
        <v>10831</v>
      </c>
      <c r="L19" s="6">
        <v>5111</v>
      </c>
      <c r="N19" s="6">
        <v>5720</v>
      </c>
    </row>
    <row r="20" spans="1:14" ht="21.95" customHeight="1">
      <c r="A20" s="163" t="s">
        <v>629</v>
      </c>
      <c r="B20" s="215">
        <f t="shared" si="0"/>
        <v>0</v>
      </c>
      <c r="C20" s="165" t="s">
        <v>879</v>
      </c>
      <c r="D20" s="73"/>
      <c r="E20" s="164"/>
      <c r="F20" s="73"/>
      <c r="G20" s="165">
        <f t="shared" si="2"/>
        <v>-1</v>
      </c>
      <c r="H20" s="190"/>
      <c r="I20" s="195"/>
      <c r="J20" s="166"/>
      <c r="K20" s="176">
        <f t="shared" si="4"/>
        <v>3</v>
      </c>
      <c r="M20" s="6">
        <v>3</v>
      </c>
    </row>
    <row r="21" spans="1:14" ht="21.95" customHeight="1">
      <c r="A21" s="163" t="s">
        <v>58</v>
      </c>
      <c r="B21" s="215">
        <f t="shared" si="0"/>
        <v>85984</v>
      </c>
      <c r="C21" s="165">
        <f t="shared" si="1"/>
        <v>-5.2486583578520499E-2</v>
      </c>
      <c r="D21" s="73">
        <f t="shared" ref="D21" si="5">SUM(D22:D29)</f>
        <v>48861</v>
      </c>
      <c r="E21" s="164">
        <f t="shared" ref="E21:E24" si="6">(D21-L21)/L21</f>
        <v>4.7597607255419054E-2</v>
      </c>
      <c r="F21" s="179">
        <f t="shared" ref="F21" si="7">SUM(F22:F29)</f>
        <v>13760</v>
      </c>
      <c r="G21" s="165">
        <f t="shared" si="2"/>
        <v>6.6418662326590716E-2</v>
      </c>
      <c r="H21" s="216">
        <f t="shared" ref="H21" si="8">SUM(H22:H29)</f>
        <v>23363</v>
      </c>
      <c r="I21" s="195">
        <f t="shared" si="3"/>
        <v>-0.25125789186937153</v>
      </c>
      <c r="J21" s="167"/>
      <c r="K21" s="176">
        <f t="shared" si="4"/>
        <v>90747</v>
      </c>
      <c r="L21" s="6">
        <v>46641</v>
      </c>
      <c r="M21" s="6">
        <v>12903</v>
      </c>
      <c r="N21" s="6">
        <v>31203</v>
      </c>
    </row>
    <row r="22" spans="1:14" ht="21.95" customHeight="1">
      <c r="A22" s="163" t="s">
        <v>59</v>
      </c>
      <c r="B22" s="215">
        <f t="shared" si="0"/>
        <v>23481</v>
      </c>
      <c r="C22" s="165">
        <f t="shared" si="1"/>
        <v>0.16960549910340705</v>
      </c>
      <c r="D22" s="73">
        <v>9851</v>
      </c>
      <c r="E22" s="164">
        <f t="shared" si="6"/>
        <v>0.1221095796787789</v>
      </c>
      <c r="F22" s="73">
        <v>63</v>
      </c>
      <c r="G22" s="165">
        <f t="shared" si="2"/>
        <v>-0.45689655172413796</v>
      </c>
      <c r="H22" s="190">
        <v>13567</v>
      </c>
      <c r="I22" s="195">
        <f t="shared" si="3"/>
        <v>0.21339772828906181</v>
      </c>
      <c r="J22" s="166"/>
      <c r="K22" s="176">
        <f t="shared" si="4"/>
        <v>20076</v>
      </c>
      <c r="L22" s="6">
        <v>8779</v>
      </c>
      <c r="M22" s="6">
        <v>116</v>
      </c>
      <c r="N22" s="6">
        <v>11181</v>
      </c>
    </row>
    <row r="23" spans="1:14" ht="21.95" customHeight="1">
      <c r="A23" s="163" t="s">
        <v>60</v>
      </c>
      <c r="B23" s="215">
        <f t="shared" si="0"/>
        <v>22792</v>
      </c>
      <c r="C23" s="165">
        <f t="shared" si="1"/>
        <v>0.68094992256066078</v>
      </c>
      <c r="D23" s="73">
        <v>21611</v>
      </c>
      <c r="E23" s="164">
        <f t="shared" si="6"/>
        <v>0.91213944434613348</v>
      </c>
      <c r="F23" s="73">
        <v>444</v>
      </c>
      <c r="G23" s="165">
        <f t="shared" si="2"/>
        <v>-0.64308681672025725</v>
      </c>
      <c r="H23" s="190">
        <v>737</v>
      </c>
      <c r="I23" s="195">
        <f t="shared" si="3"/>
        <v>-0.27245804540967422</v>
      </c>
      <c r="J23" s="166"/>
      <c r="K23" s="176">
        <f t="shared" si="4"/>
        <v>13559</v>
      </c>
      <c r="L23" s="6">
        <v>11302</v>
      </c>
      <c r="M23" s="6">
        <v>1244</v>
      </c>
      <c r="N23" s="6">
        <v>1013</v>
      </c>
    </row>
    <row r="24" spans="1:14" ht="21.95" customHeight="1">
      <c r="A24" s="163" t="s">
        <v>61</v>
      </c>
      <c r="B24" s="215">
        <f t="shared" si="0"/>
        <v>4637</v>
      </c>
      <c r="C24" s="165">
        <f t="shared" si="1"/>
        <v>-0.73620434634201848</v>
      </c>
      <c r="D24" s="73">
        <v>3533</v>
      </c>
      <c r="E24" s="164">
        <f t="shared" si="6"/>
        <v>-0.72937571811566448</v>
      </c>
      <c r="F24" s="73">
        <v>26</v>
      </c>
      <c r="G24" s="165">
        <f t="shared" si="2"/>
        <v>-0.80451127819548873</v>
      </c>
      <c r="H24" s="190">
        <v>1078</v>
      </c>
      <c r="I24" s="195">
        <f t="shared" si="3"/>
        <v>-0.75444191343963551</v>
      </c>
      <c r="J24" s="166"/>
      <c r="K24" s="176">
        <f t="shared" si="4"/>
        <v>17578</v>
      </c>
      <c r="L24" s="6">
        <v>13055</v>
      </c>
      <c r="M24" s="6">
        <v>133</v>
      </c>
      <c r="N24" s="6">
        <v>4390</v>
      </c>
    </row>
    <row r="25" spans="1:14" ht="21.95" customHeight="1">
      <c r="A25" s="163" t="s">
        <v>62</v>
      </c>
      <c r="B25" s="215">
        <f t="shared" si="0"/>
        <v>189</v>
      </c>
      <c r="C25" s="165"/>
      <c r="D25" s="73"/>
      <c r="E25" s="164"/>
      <c r="F25" s="73">
        <v>189</v>
      </c>
      <c r="G25" s="165"/>
      <c r="H25" s="190"/>
      <c r="I25" s="195"/>
      <c r="J25" s="166"/>
      <c r="K25" s="176">
        <f t="shared" si="4"/>
        <v>0</v>
      </c>
    </row>
    <row r="26" spans="1:14" ht="21.95" customHeight="1">
      <c r="A26" s="163" t="s">
        <v>63</v>
      </c>
      <c r="B26" s="215">
        <f t="shared" si="0"/>
        <v>23780</v>
      </c>
      <c r="C26" s="165">
        <f t="shared" si="1"/>
        <v>-0.25650325162581289</v>
      </c>
      <c r="D26" s="73">
        <v>5359</v>
      </c>
      <c r="E26" s="164">
        <f>(D26-L26)/L26</f>
        <v>-0.22243180499129425</v>
      </c>
      <c r="F26" s="73">
        <v>13037</v>
      </c>
      <c r="G26" s="165">
        <f t="shared" si="2"/>
        <v>0.14269436409851871</v>
      </c>
      <c r="H26" s="190">
        <v>5384</v>
      </c>
      <c r="I26" s="195">
        <f t="shared" si="3"/>
        <v>-0.60651903822261199</v>
      </c>
      <c r="J26" s="166"/>
      <c r="K26" s="176">
        <f t="shared" si="4"/>
        <v>31984</v>
      </c>
      <c r="L26" s="6">
        <v>6892</v>
      </c>
      <c r="M26" s="6">
        <v>11409</v>
      </c>
      <c r="N26" s="6">
        <v>13683</v>
      </c>
    </row>
    <row r="27" spans="1:14" ht="21.95" customHeight="1">
      <c r="A27" s="163" t="s">
        <v>877</v>
      </c>
      <c r="B27" s="215">
        <f t="shared" si="0"/>
        <v>0</v>
      </c>
      <c r="C27" s="215">
        <f t="shared" si="0"/>
        <v>0</v>
      </c>
      <c r="D27" s="73"/>
      <c r="E27" s="164"/>
      <c r="F27" s="73"/>
      <c r="G27" s="165"/>
      <c r="H27" s="190"/>
      <c r="I27" s="195"/>
      <c r="J27" s="166"/>
      <c r="K27" s="176">
        <f t="shared" si="4"/>
        <v>0</v>
      </c>
    </row>
    <row r="28" spans="1:14" ht="21.95" customHeight="1">
      <c r="A28" s="163" t="s">
        <v>876</v>
      </c>
      <c r="B28" s="215">
        <f t="shared" si="0"/>
        <v>10114</v>
      </c>
      <c r="C28" s="165">
        <f t="shared" si="1"/>
        <v>0.62735317779565569</v>
      </c>
      <c r="D28" s="73">
        <v>7516</v>
      </c>
      <c r="E28" s="164">
        <f t="shared" ref="E28:E30" si="9">(D28-L28)/L28</f>
        <v>0.42402425161045848</v>
      </c>
      <c r="F28" s="73">
        <v>1</v>
      </c>
      <c r="G28" s="165">
        <f t="shared" si="2"/>
        <v>0</v>
      </c>
      <c r="H28" s="190">
        <v>2597</v>
      </c>
      <c r="I28" s="195">
        <f t="shared" si="3"/>
        <v>1.7745726495726495</v>
      </c>
      <c r="J28" s="166"/>
      <c r="K28" s="176">
        <f t="shared" si="4"/>
        <v>6215</v>
      </c>
      <c r="L28" s="6">
        <v>5278</v>
      </c>
      <c r="M28" s="6">
        <v>1</v>
      </c>
      <c r="N28" s="6">
        <v>936</v>
      </c>
    </row>
    <row r="29" spans="1:14" ht="21.95" customHeight="1">
      <c r="A29" s="163" t="s">
        <v>64</v>
      </c>
      <c r="B29" s="215">
        <f t="shared" si="0"/>
        <v>991</v>
      </c>
      <c r="C29" s="165">
        <f t="shared" si="1"/>
        <v>-0.25767790262172285</v>
      </c>
      <c r="D29" s="73">
        <v>991</v>
      </c>
      <c r="E29" s="164">
        <f t="shared" si="9"/>
        <v>-0.25767790262172285</v>
      </c>
      <c r="F29" s="73"/>
      <c r="G29" s="165"/>
      <c r="H29" s="190"/>
      <c r="I29" s="195"/>
      <c r="J29" s="166"/>
      <c r="K29" s="176">
        <f t="shared" si="4"/>
        <v>1335</v>
      </c>
      <c r="L29" s="6">
        <v>1335</v>
      </c>
    </row>
    <row r="30" spans="1:14" ht="21.95" customHeight="1">
      <c r="A30" s="162" t="s">
        <v>33</v>
      </c>
      <c r="B30" s="215">
        <f>SUM(B6,B21)</f>
        <v>451674</v>
      </c>
      <c r="C30" s="165">
        <f t="shared" si="1"/>
        <v>0.22618546681615934</v>
      </c>
      <c r="D30" s="73">
        <f t="shared" ref="D30" si="10">SUM(D6,D21)</f>
        <v>141061</v>
      </c>
      <c r="E30" s="164">
        <f t="shared" si="9"/>
        <v>0.2424888356484132</v>
      </c>
      <c r="F30" s="73">
        <f t="shared" ref="F30" si="11">SUM(F6,F21)</f>
        <v>51545</v>
      </c>
      <c r="G30" s="165">
        <f t="shared" si="2"/>
        <v>9.1939413197754477E-2</v>
      </c>
      <c r="H30" s="190">
        <f t="shared" ref="H30" si="12">SUM(H6,H21)</f>
        <v>259068</v>
      </c>
      <c r="I30" s="195">
        <f t="shared" si="3"/>
        <v>0.24779285332408571</v>
      </c>
      <c r="J30" s="77"/>
      <c r="K30" s="176">
        <f t="shared" si="4"/>
        <v>368357</v>
      </c>
      <c r="L30" s="6">
        <f>L6+L21</f>
        <v>113531</v>
      </c>
      <c r="M30" s="6">
        <f>M6+M21</f>
        <v>47205</v>
      </c>
      <c r="N30" s="176">
        <f>N6+N21</f>
        <v>207621</v>
      </c>
    </row>
    <row r="31" spans="1:14" ht="27.2" customHeight="1">
      <c r="A31" s="248"/>
      <c r="B31" s="248"/>
      <c r="C31" s="248"/>
      <c r="D31" s="248"/>
      <c r="E31" s="248"/>
      <c r="F31" s="248"/>
      <c r="G31" s="248"/>
      <c r="H31" s="248"/>
      <c r="I31" s="248"/>
      <c r="J31" s="248"/>
    </row>
    <row r="32" spans="1:14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spans="1:10">
      <c r="A33" s="13"/>
      <c r="B33" s="13"/>
      <c r="C33" s="13"/>
      <c r="D33" s="13"/>
      <c r="E33" s="13"/>
      <c r="F33" s="13"/>
      <c r="G33" s="13"/>
      <c r="H33" s="13"/>
      <c r="I33" s="13"/>
      <c r="J33" s="13"/>
    </row>
    <row r="34" spans="1:10">
      <c r="A34" s="13"/>
      <c r="B34" s="13"/>
      <c r="C34" s="13"/>
      <c r="D34" s="13"/>
      <c r="E34" s="13"/>
      <c r="F34" s="13"/>
      <c r="G34" s="13"/>
      <c r="H34" s="13"/>
      <c r="I34" s="13"/>
      <c r="J34" s="13"/>
    </row>
    <row r="35" spans="1:10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spans="1:10">
      <c r="A36" s="13"/>
      <c r="B36" s="13"/>
      <c r="C36" s="13"/>
      <c r="D36" s="13"/>
      <c r="E36" s="13"/>
      <c r="F36" s="13"/>
      <c r="G36" s="13"/>
      <c r="H36" s="13"/>
      <c r="I36" s="13"/>
      <c r="J36" s="13"/>
    </row>
    <row r="37" spans="1:10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0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0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spans="1:10">
      <c r="A40" s="13"/>
      <c r="B40" s="13"/>
      <c r="C40" s="13"/>
      <c r="D40" s="13"/>
      <c r="E40" s="13"/>
      <c r="F40" s="13"/>
      <c r="G40" s="13"/>
      <c r="H40" s="13"/>
      <c r="I40" s="13"/>
      <c r="J40" s="13"/>
    </row>
    <row r="41" spans="1:10">
      <c r="A41" s="13"/>
      <c r="B41" s="13"/>
      <c r="C41" s="13"/>
      <c r="D41" s="13"/>
      <c r="E41" s="13"/>
      <c r="F41" s="13"/>
      <c r="G41" s="13"/>
      <c r="H41" s="13"/>
      <c r="I41" s="13"/>
      <c r="J41" s="13"/>
    </row>
    <row r="42" spans="1:10">
      <c r="A42" s="13"/>
      <c r="B42" s="13"/>
      <c r="C42" s="13"/>
      <c r="D42" s="13"/>
      <c r="E42" s="13"/>
      <c r="F42" s="13"/>
      <c r="G42" s="13"/>
      <c r="H42" s="13"/>
      <c r="I42" s="13"/>
      <c r="J42" s="13"/>
    </row>
    <row r="43" spans="1:10">
      <c r="A43" s="13"/>
      <c r="B43" s="13"/>
      <c r="C43" s="13"/>
      <c r="D43" s="13"/>
      <c r="E43" s="13"/>
      <c r="F43" s="13"/>
      <c r="G43" s="13"/>
      <c r="H43" s="13"/>
      <c r="I43" s="13"/>
      <c r="J43" s="13"/>
    </row>
    <row r="44" spans="1:10">
      <c r="A44" s="13"/>
      <c r="B44" s="13"/>
      <c r="C44" s="13"/>
      <c r="D44" s="13"/>
      <c r="E44" s="13"/>
      <c r="F44" s="13"/>
      <c r="G44" s="13"/>
      <c r="H44" s="13"/>
      <c r="I44" s="13"/>
      <c r="J44" s="13"/>
    </row>
    <row r="45" spans="1:10">
      <c r="A45" s="13"/>
      <c r="B45" s="13"/>
      <c r="C45" s="13"/>
      <c r="D45" s="13"/>
      <c r="E45" s="13"/>
      <c r="F45" s="13"/>
      <c r="G45" s="13"/>
      <c r="H45" s="13"/>
      <c r="I45" s="13"/>
      <c r="J45" s="13"/>
    </row>
    <row r="46" spans="1:10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0">
      <c r="A47" s="13"/>
      <c r="B47" s="13"/>
      <c r="C47" s="13"/>
      <c r="D47" s="13"/>
      <c r="E47" s="13"/>
      <c r="F47" s="13"/>
      <c r="G47" s="13"/>
      <c r="H47" s="13"/>
      <c r="I47" s="13"/>
      <c r="J47" s="13"/>
    </row>
    <row r="48" spans="1:10">
      <c r="A48" s="13"/>
      <c r="B48" s="13"/>
      <c r="C48" s="13"/>
      <c r="D48" s="13"/>
      <c r="E48" s="13"/>
      <c r="F48" s="13"/>
      <c r="G48" s="13"/>
      <c r="H48" s="13"/>
      <c r="I48" s="13"/>
      <c r="J48" s="13"/>
    </row>
    <row r="49" spans="1:10">
      <c r="A49" s="13"/>
      <c r="B49" s="13"/>
      <c r="C49" s="13"/>
      <c r="D49" s="13"/>
      <c r="E49" s="13"/>
      <c r="F49" s="13"/>
      <c r="G49" s="13"/>
      <c r="H49" s="13"/>
      <c r="I49" s="13"/>
      <c r="J49" s="13"/>
    </row>
    <row r="50" spans="1:10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10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>
      <c r="A52" s="13"/>
      <c r="B52" s="13"/>
      <c r="C52" s="13"/>
      <c r="D52" s="13"/>
      <c r="E52" s="13"/>
      <c r="F52" s="13"/>
      <c r="G52" s="13"/>
      <c r="H52" s="13"/>
      <c r="I52" s="13"/>
      <c r="J52" s="13"/>
    </row>
    <row r="53" spans="1:10">
      <c r="A53" s="13"/>
      <c r="B53" s="13"/>
      <c r="C53" s="13"/>
      <c r="D53" s="13"/>
      <c r="E53" s="13"/>
      <c r="F53" s="13"/>
      <c r="G53" s="13"/>
      <c r="H53" s="13"/>
      <c r="I53" s="13"/>
      <c r="J53" s="13"/>
    </row>
    <row r="54" spans="1:10">
      <c r="A54" s="13"/>
      <c r="B54" s="13"/>
      <c r="C54" s="13"/>
      <c r="D54" s="13"/>
      <c r="E54" s="13"/>
      <c r="F54" s="13"/>
      <c r="G54" s="13"/>
      <c r="H54" s="13"/>
      <c r="I54" s="13"/>
      <c r="J54" s="13"/>
    </row>
    <row r="55" spans="1:10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>
      <c r="A56" s="13"/>
      <c r="B56" s="13"/>
      <c r="C56" s="13"/>
      <c r="D56" s="13"/>
      <c r="E56" s="13"/>
      <c r="F56" s="13"/>
      <c r="G56" s="13"/>
      <c r="H56" s="13"/>
      <c r="I56" s="13"/>
      <c r="J56" s="13"/>
    </row>
    <row r="57" spans="1:10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>
      <c r="A58" s="13"/>
      <c r="B58" s="13"/>
      <c r="C58" s="13"/>
      <c r="D58" s="13"/>
      <c r="E58" s="13"/>
      <c r="F58" s="13"/>
      <c r="G58" s="13"/>
      <c r="H58" s="13"/>
      <c r="I58" s="13"/>
      <c r="J58" s="13"/>
    </row>
    <row r="59" spans="1:10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10">
      <c r="A60" s="13"/>
      <c r="B60" s="13"/>
      <c r="C60" s="13"/>
      <c r="D60" s="13"/>
      <c r="E60" s="13"/>
      <c r="F60" s="13"/>
      <c r="G60" s="13"/>
      <c r="H60" s="13"/>
      <c r="I60" s="13"/>
      <c r="J60" s="13"/>
    </row>
    <row r="61" spans="1:10">
      <c r="A61" s="13"/>
      <c r="B61" s="13"/>
      <c r="C61" s="13"/>
      <c r="D61" s="13"/>
      <c r="E61" s="13"/>
      <c r="F61" s="13"/>
      <c r="G61" s="13"/>
      <c r="H61" s="13"/>
      <c r="I61" s="13"/>
      <c r="J61" s="13"/>
    </row>
    <row r="62" spans="1:10">
      <c r="A62" s="13"/>
      <c r="B62" s="13"/>
      <c r="C62" s="13"/>
      <c r="D62" s="13"/>
      <c r="E62" s="13"/>
      <c r="F62" s="13"/>
      <c r="G62" s="13"/>
      <c r="H62" s="13"/>
      <c r="I62" s="13"/>
      <c r="J62" s="13"/>
    </row>
    <row r="63" spans="1:10">
      <c r="A63" s="13"/>
      <c r="B63" s="13"/>
      <c r="C63" s="13"/>
      <c r="D63" s="13"/>
      <c r="E63" s="13"/>
      <c r="F63" s="13"/>
      <c r="G63" s="13"/>
      <c r="H63" s="13"/>
      <c r="I63" s="13"/>
      <c r="J63" s="13"/>
    </row>
    <row r="64" spans="1:10">
      <c r="A64" s="13"/>
      <c r="B64" s="13"/>
      <c r="C64" s="13"/>
      <c r="D64" s="13"/>
      <c r="E64" s="13"/>
      <c r="F64" s="13"/>
      <c r="G64" s="13"/>
      <c r="H64" s="13"/>
      <c r="I64" s="13"/>
      <c r="J64" s="13"/>
    </row>
    <row r="65" spans="1:10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spans="1:10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>
      <c r="A69" s="13"/>
      <c r="B69" s="13"/>
      <c r="C69" s="13"/>
      <c r="D69" s="13"/>
      <c r="E69" s="13"/>
      <c r="F69" s="13"/>
      <c r="G69" s="13"/>
      <c r="H69" s="13"/>
      <c r="I69" s="13"/>
      <c r="J69" s="13"/>
    </row>
    <row r="70" spans="1:10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spans="1:10">
      <c r="A71" s="13"/>
      <c r="B71" s="13"/>
      <c r="C71" s="13"/>
      <c r="D71" s="13"/>
      <c r="E71" s="13"/>
      <c r="F71" s="13"/>
      <c r="G71" s="13"/>
      <c r="H71" s="13"/>
      <c r="I71" s="13"/>
      <c r="J71" s="13"/>
    </row>
    <row r="72" spans="1:10">
      <c r="A72" s="13"/>
      <c r="B72" s="13"/>
      <c r="C72" s="13"/>
      <c r="D72" s="13"/>
      <c r="E72" s="13"/>
      <c r="F72" s="13"/>
      <c r="G72" s="13"/>
      <c r="H72" s="13"/>
      <c r="I72" s="13"/>
      <c r="J72" s="13"/>
    </row>
    <row r="73" spans="1:10">
      <c r="A73" s="13"/>
      <c r="B73" s="13"/>
      <c r="C73" s="13"/>
      <c r="D73" s="13"/>
      <c r="E73" s="13"/>
      <c r="F73" s="13"/>
      <c r="G73" s="13"/>
      <c r="H73" s="13"/>
      <c r="I73" s="13"/>
      <c r="J73" s="13"/>
    </row>
    <row r="74" spans="1:10">
      <c r="A74" s="13"/>
      <c r="B74" s="13"/>
      <c r="C74" s="13"/>
      <c r="D74" s="13"/>
      <c r="E74" s="13"/>
      <c r="F74" s="13"/>
      <c r="G74" s="13"/>
      <c r="H74" s="13"/>
      <c r="I74" s="13"/>
      <c r="J74" s="13"/>
    </row>
    <row r="75" spans="1:10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>
      <c r="A76" s="13"/>
      <c r="B76" s="13"/>
      <c r="C76" s="13"/>
      <c r="D76" s="13"/>
      <c r="E76" s="13"/>
      <c r="F76" s="13"/>
      <c r="G76" s="13"/>
      <c r="H76" s="13"/>
      <c r="I76" s="13"/>
      <c r="J76" s="13"/>
    </row>
    <row r="77" spans="1:10">
      <c r="A77" s="13"/>
      <c r="B77" s="13"/>
      <c r="C77" s="13"/>
      <c r="D77" s="13"/>
      <c r="E77" s="13"/>
      <c r="F77" s="13"/>
      <c r="G77" s="13"/>
      <c r="H77" s="13"/>
      <c r="I77" s="13"/>
      <c r="J77" s="13"/>
    </row>
    <row r="78" spans="1:10">
      <c r="A78" s="13"/>
      <c r="B78" s="13"/>
      <c r="C78" s="13"/>
      <c r="D78" s="13"/>
      <c r="E78" s="13"/>
      <c r="F78" s="13"/>
      <c r="G78" s="13"/>
      <c r="H78" s="13"/>
      <c r="I78" s="13"/>
      <c r="J78" s="13"/>
    </row>
    <row r="79" spans="1:10">
      <c r="A79" s="13"/>
      <c r="B79" s="13"/>
      <c r="C79" s="13"/>
      <c r="D79" s="13"/>
      <c r="E79" s="13"/>
      <c r="F79" s="13"/>
      <c r="G79" s="13"/>
      <c r="H79" s="13"/>
      <c r="I79" s="13"/>
      <c r="J79" s="13"/>
    </row>
    <row r="80" spans="1:10">
      <c r="A80" s="13"/>
      <c r="B80" s="13"/>
      <c r="C80" s="13"/>
      <c r="D80" s="13"/>
      <c r="E80" s="13"/>
      <c r="F80" s="13"/>
      <c r="G80" s="13"/>
      <c r="H80" s="13"/>
      <c r="I80" s="13"/>
      <c r="J80" s="13"/>
    </row>
    <row r="81" spans="1:10">
      <c r="A81" s="13"/>
      <c r="B81" s="13"/>
      <c r="C81" s="13"/>
      <c r="D81" s="13"/>
      <c r="E81" s="13"/>
      <c r="F81" s="13"/>
      <c r="G81" s="13"/>
      <c r="H81" s="13"/>
      <c r="I81" s="13"/>
      <c r="J81" s="13"/>
    </row>
    <row r="82" spans="1:10">
      <c r="A82" s="13"/>
      <c r="B82" s="13"/>
      <c r="C82" s="13"/>
      <c r="D82" s="13"/>
      <c r="E82" s="13"/>
      <c r="F82" s="13"/>
      <c r="G82" s="13"/>
      <c r="H82" s="13"/>
      <c r="I82" s="13"/>
      <c r="J82" s="13"/>
    </row>
    <row r="83" spans="1:10">
      <c r="A83" s="13"/>
      <c r="B83" s="13"/>
      <c r="C83" s="13"/>
      <c r="D83" s="13"/>
      <c r="E83" s="13"/>
      <c r="F83" s="13"/>
      <c r="G83" s="13"/>
      <c r="H83" s="13"/>
      <c r="I83" s="13"/>
      <c r="J83" s="13"/>
    </row>
    <row r="84" spans="1:10">
      <c r="A84" s="13"/>
      <c r="B84" s="13"/>
      <c r="C84" s="13"/>
      <c r="D84" s="13"/>
      <c r="E84" s="13"/>
      <c r="F84" s="13"/>
      <c r="G84" s="13"/>
      <c r="H84" s="13"/>
      <c r="I84" s="13"/>
      <c r="J84" s="13"/>
    </row>
    <row r="85" spans="1:10">
      <c r="A85" s="13"/>
      <c r="B85" s="13"/>
      <c r="C85" s="13"/>
      <c r="D85" s="13"/>
      <c r="E85" s="13"/>
      <c r="F85" s="13"/>
      <c r="G85" s="13"/>
      <c r="H85" s="13"/>
      <c r="I85" s="13"/>
      <c r="J85" s="13"/>
    </row>
    <row r="86" spans="1:10">
      <c r="A86" s="13"/>
      <c r="B86" s="13"/>
      <c r="C86" s="13"/>
      <c r="D86" s="13"/>
      <c r="E86" s="13"/>
      <c r="F86" s="13"/>
      <c r="G86" s="13"/>
      <c r="H86" s="13"/>
      <c r="I86" s="13"/>
      <c r="J86" s="13"/>
    </row>
    <row r="87" spans="1:10">
      <c r="A87" s="13"/>
      <c r="B87" s="13"/>
      <c r="C87" s="13"/>
      <c r="D87" s="13"/>
      <c r="E87" s="13"/>
      <c r="F87" s="13"/>
      <c r="G87" s="13"/>
      <c r="H87" s="13"/>
      <c r="I87" s="13"/>
      <c r="J87" s="13"/>
    </row>
    <row r="88" spans="1:10">
      <c r="A88" s="13"/>
      <c r="B88" s="13"/>
      <c r="C88" s="13"/>
      <c r="D88" s="13"/>
      <c r="E88" s="13"/>
      <c r="F88" s="13"/>
      <c r="G88" s="13"/>
      <c r="H88" s="13"/>
      <c r="I88" s="13"/>
      <c r="J88" s="13"/>
    </row>
    <row r="89" spans="1:10">
      <c r="A89" s="13"/>
      <c r="B89" s="13"/>
      <c r="C89" s="13"/>
      <c r="D89" s="13"/>
      <c r="E89" s="13"/>
      <c r="F89" s="13"/>
      <c r="G89" s="13"/>
      <c r="H89" s="13"/>
      <c r="I89" s="13"/>
      <c r="J89" s="13"/>
    </row>
    <row r="90" spans="1:10">
      <c r="A90" s="13"/>
      <c r="B90" s="13"/>
      <c r="C90" s="13"/>
      <c r="D90" s="13"/>
      <c r="E90" s="13"/>
      <c r="F90" s="13"/>
      <c r="G90" s="13"/>
      <c r="H90" s="13"/>
      <c r="I90" s="13"/>
      <c r="J90" s="13"/>
    </row>
    <row r="91" spans="1:10">
      <c r="A91" s="13"/>
      <c r="B91" s="13"/>
      <c r="C91" s="13"/>
      <c r="D91" s="13"/>
      <c r="E91" s="13"/>
      <c r="F91" s="13"/>
      <c r="G91" s="13"/>
      <c r="H91" s="13"/>
      <c r="I91" s="13"/>
      <c r="J91" s="13"/>
    </row>
    <row r="92" spans="1:10">
      <c r="A92" s="13"/>
      <c r="B92" s="13"/>
      <c r="C92" s="13"/>
      <c r="D92" s="13"/>
      <c r="E92" s="13"/>
      <c r="F92" s="13"/>
      <c r="G92" s="13"/>
      <c r="H92" s="13"/>
      <c r="I92" s="13"/>
      <c r="J92" s="13"/>
    </row>
    <row r="93" spans="1:10">
      <c r="A93" s="13"/>
      <c r="B93" s="13"/>
      <c r="C93" s="13"/>
      <c r="D93" s="13"/>
      <c r="E93" s="13"/>
      <c r="F93" s="13"/>
      <c r="G93" s="13"/>
      <c r="H93" s="13"/>
      <c r="I93" s="13"/>
      <c r="J93" s="13"/>
    </row>
    <row r="94" spans="1:10">
      <c r="A94" s="13"/>
      <c r="B94" s="13"/>
      <c r="C94" s="13"/>
      <c r="D94" s="13"/>
      <c r="E94" s="13"/>
      <c r="F94" s="13"/>
      <c r="G94" s="13"/>
      <c r="H94" s="13"/>
      <c r="I94" s="13"/>
      <c r="J94" s="13"/>
    </row>
    <row r="95" spans="1:10">
      <c r="A95" s="13"/>
      <c r="B95" s="13"/>
      <c r="C95" s="13"/>
      <c r="D95" s="13"/>
      <c r="E95" s="13"/>
      <c r="F95" s="13"/>
      <c r="G95" s="13"/>
      <c r="H95" s="13"/>
      <c r="I95" s="13"/>
      <c r="J95" s="13"/>
    </row>
    <row r="96" spans="1:10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>
      <c r="A98" s="13"/>
      <c r="B98" s="13"/>
      <c r="C98" s="13"/>
      <c r="D98" s="13"/>
      <c r="E98" s="13"/>
      <c r="F98" s="13"/>
      <c r="G98" s="13"/>
      <c r="H98" s="13"/>
      <c r="I98" s="13"/>
      <c r="J98" s="13"/>
    </row>
    <row r="99" spans="1:10">
      <c r="A99" s="13"/>
      <c r="B99" s="13"/>
      <c r="C99" s="13"/>
      <c r="D99" s="13"/>
      <c r="E99" s="13"/>
      <c r="F99" s="13"/>
      <c r="G99" s="13"/>
      <c r="H99" s="13"/>
      <c r="I99" s="13"/>
      <c r="J99" s="13"/>
    </row>
    <row r="100" spans="1:10">
      <c r="A100" s="13"/>
      <c r="B100" s="13"/>
      <c r="C100" s="13"/>
      <c r="D100" s="13"/>
      <c r="E100" s="13"/>
      <c r="F100" s="13"/>
      <c r="G100" s="13"/>
      <c r="H100" s="13"/>
      <c r="I100" s="13"/>
      <c r="J100" s="13"/>
    </row>
    <row r="101" spans="1:10">
      <c r="A101" s="13"/>
      <c r="B101" s="13"/>
      <c r="C101" s="13"/>
      <c r="D101" s="13"/>
      <c r="E101" s="13"/>
      <c r="F101" s="13"/>
      <c r="G101" s="13"/>
      <c r="H101" s="13"/>
      <c r="I101" s="13"/>
      <c r="J101" s="13"/>
    </row>
    <row r="102" spans="1:10">
      <c r="A102" s="13"/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0">
      <c r="A103" s="13"/>
      <c r="B103" s="13"/>
      <c r="C103" s="13"/>
      <c r="D103" s="13"/>
      <c r="E103" s="13"/>
      <c r="F103" s="13"/>
      <c r="G103" s="13"/>
      <c r="H103" s="13"/>
      <c r="I103" s="13"/>
      <c r="J103" s="13"/>
    </row>
    <row r="104" spans="1:10">
      <c r="A104" s="13"/>
      <c r="B104" s="13"/>
      <c r="C104" s="13"/>
      <c r="D104" s="13"/>
      <c r="E104" s="13"/>
      <c r="F104" s="13"/>
      <c r="G104" s="13"/>
      <c r="H104" s="13"/>
      <c r="I104" s="13"/>
      <c r="J104" s="13"/>
    </row>
    <row r="105" spans="1:10">
      <c r="A105" s="13"/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1:10">
      <c r="A106" s="13"/>
      <c r="B106" s="13"/>
      <c r="C106" s="13"/>
      <c r="D106" s="13"/>
      <c r="E106" s="13"/>
      <c r="F106" s="13"/>
      <c r="G106" s="13"/>
      <c r="H106" s="13"/>
      <c r="I106" s="13"/>
      <c r="J106" s="13"/>
    </row>
    <row r="107" spans="1:10">
      <c r="A107" s="13"/>
      <c r="B107" s="13"/>
      <c r="C107" s="13"/>
      <c r="D107" s="13"/>
      <c r="E107" s="13"/>
      <c r="F107" s="13"/>
      <c r="G107" s="13"/>
      <c r="H107" s="13"/>
      <c r="I107" s="13"/>
      <c r="J107" s="13"/>
    </row>
    <row r="108" spans="1:10">
      <c r="A108" s="13"/>
      <c r="B108" s="13"/>
      <c r="C108" s="13"/>
      <c r="D108" s="13"/>
      <c r="E108" s="13"/>
      <c r="F108" s="13"/>
      <c r="G108" s="13"/>
      <c r="H108" s="13"/>
      <c r="I108" s="13"/>
      <c r="J108" s="13"/>
    </row>
    <row r="109" spans="1:10">
      <c r="A109" s="13"/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1:10">
      <c r="A110" s="13"/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1:10">
      <c r="A111" s="13"/>
      <c r="B111" s="13"/>
      <c r="C111" s="13"/>
      <c r="D111" s="13"/>
      <c r="E111" s="13"/>
      <c r="F111" s="13"/>
      <c r="G111" s="13"/>
      <c r="H111" s="13"/>
      <c r="I111" s="13"/>
      <c r="J111" s="13"/>
    </row>
    <row r="112" spans="1:10">
      <c r="A112" s="13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>
      <c r="A113" s="13"/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1:10">
      <c r="A114" s="13"/>
      <c r="B114" s="13"/>
      <c r="C114" s="13"/>
      <c r="D114" s="13"/>
      <c r="E114" s="13"/>
      <c r="F114" s="13"/>
      <c r="G114" s="13"/>
      <c r="H114" s="13"/>
      <c r="I114" s="13"/>
      <c r="J114" s="13"/>
    </row>
    <row r="115" spans="1:10">
      <c r="A115" s="13"/>
      <c r="B115" s="13"/>
      <c r="C115" s="13"/>
      <c r="D115" s="13"/>
      <c r="E115" s="13"/>
      <c r="F115" s="13"/>
      <c r="G115" s="13"/>
      <c r="H115" s="13"/>
      <c r="I115" s="13"/>
      <c r="J115" s="13"/>
    </row>
    <row r="116" spans="1:10">
      <c r="A116" s="13"/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1:10">
      <c r="A117" s="13"/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1:10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>
      <c r="A119" s="13"/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1:10">
      <c r="A120" s="13"/>
      <c r="B120" s="13"/>
      <c r="C120" s="13"/>
      <c r="D120" s="13"/>
      <c r="E120" s="13"/>
      <c r="F120" s="13"/>
      <c r="G120" s="13"/>
      <c r="H120" s="13"/>
      <c r="I120" s="13"/>
      <c r="J120" s="13"/>
    </row>
    <row r="121" spans="1:10">
      <c r="A121" s="13"/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1:10">
      <c r="A122" s="13"/>
      <c r="B122" s="13"/>
      <c r="C122" s="13"/>
      <c r="D122" s="13"/>
      <c r="E122" s="13"/>
      <c r="F122" s="13"/>
      <c r="G122" s="13"/>
      <c r="H122" s="13"/>
      <c r="I122" s="13"/>
      <c r="J122" s="13"/>
    </row>
    <row r="123" spans="1:10">
      <c r="A123" s="13"/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1:10">
      <c r="A124" s="13"/>
      <c r="B124" s="13"/>
      <c r="C124" s="13"/>
      <c r="D124" s="13"/>
      <c r="E124" s="13"/>
      <c r="F124" s="13"/>
      <c r="G124" s="13"/>
      <c r="H124" s="13"/>
      <c r="I124" s="13"/>
      <c r="J124" s="13"/>
    </row>
    <row r="125" spans="1:10">
      <c r="A125" s="13"/>
      <c r="B125" s="13"/>
      <c r="C125" s="13"/>
      <c r="D125" s="13"/>
      <c r="E125" s="13"/>
      <c r="F125" s="13"/>
      <c r="G125" s="13"/>
      <c r="H125" s="13"/>
      <c r="I125" s="13"/>
      <c r="J125" s="13"/>
    </row>
    <row r="126" spans="1:10">
      <c r="A126" s="13"/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1:10">
      <c r="A127" s="13"/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1:10">
      <c r="A128" s="13"/>
      <c r="B128" s="13"/>
      <c r="C128" s="13"/>
      <c r="D128" s="13"/>
      <c r="E128" s="13"/>
      <c r="F128" s="13"/>
      <c r="G128" s="13"/>
      <c r="H128" s="13"/>
      <c r="I128" s="13"/>
      <c r="J128" s="13"/>
    </row>
    <row r="129" spans="1:10">
      <c r="A129" s="13"/>
      <c r="B129" s="13"/>
      <c r="C129" s="13"/>
      <c r="D129" s="13"/>
      <c r="E129" s="13"/>
      <c r="F129" s="13"/>
      <c r="G129" s="13"/>
      <c r="H129" s="13"/>
      <c r="I129" s="13"/>
      <c r="J129" s="13"/>
    </row>
    <row r="130" spans="1:10">
      <c r="A130" s="13"/>
      <c r="B130" s="13"/>
      <c r="C130" s="13"/>
      <c r="D130" s="13"/>
      <c r="E130" s="13"/>
      <c r="F130" s="13"/>
      <c r="G130" s="13"/>
      <c r="H130" s="13"/>
      <c r="I130" s="13"/>
      <c r="J130" s="13"/>
    </row>
    <row r="131" spans="1:10">
      <c r="A131" s="13"/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1:10">
      <c r="A132" s="13"/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1:10">
      <c r="A133" s="13"/>
      <c r="B133" s="13"/>
      <c r="C133" s="13"/>
      <c r="D133" s="13"/>
      <c r="E133" s="13"/>
      <c r="F133" s="13"/>
      <c r="G133" s="13"/>
      <c r="H133" s="13"/>
      <c r="I133" s="13"/>
      <c r="J133" s="13"/>
    </row>
    <row r="134" spans="1:10">
      <c r="A134" s="13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>
      <c r="A135" s="13"/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1:10">
      <c r="A136" s="13"/>
      <c r="B136" s="13"/>
      <c r="C136" s="13"/>
      <c r="D136" s="13"/>
      <c r="E136" s="13"/>
      <c r="F136" s="13"/>
      <c r="G136" s="13"/>
      <c r="H136" s="13"/>
      <c r="I136" s="13"/>
      <c r="J136" s="13"/>
    </row>
    <row r="137" spans="1:10">
      <c r="A137" s="13"/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1:10">
      <c r="A138" s="13"/>
      <c r="B138" s="13"/>
      <c r="C138" s="13"/>
      <c r="D138" s="13"/>
      <c r="E138" s="13"/>
      <c r="F138" s="13"/>
      <c r="G138" s="13"/>
      <c r="H138" s="13"/>
      <c r="I138" s="13"/>
      <c r="J138" s="13"/>
    </row>
    <row r="139" spans="1:10">
      <c r="A139" s="13"/>
      <c r="B139" s="13"/>
      <c r="C139" s="13"/>
      <c r="D139" s="13"/>
      <c r="E139" s="13"/>
      <c r="F139" s="13"/>
      <c r="G139" s="13"/>
      <c r="H139" s="13"/>
      <c r="I139" s="13"/>
      <c r="J139" s="13"/>
    </row>
    <row r="140" spans="1:10">
      <c r="A140" s="13"/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1:10">
      <c r="A141" s="13"/>
      <c r="B141" s="13"/>
      <c r="C141" s="13"/>
      <c r="D141" s="13"/>
      <c r="E141" s="13"/>
      <c r="F141" s="13"/>
      <c r="G141" s="13"/>
      <c r="H141" s="13"/>
      <c r="I141" s="13"/>
      <c r="J141" s="13"/>
    </row>
    <row r="142" spans="1:10">
      <c r="A142" s="13"/>
      <c r="B142" s="13"/>
      <c r="C142" s="13"/>
      <c r="D142" s="13"/>
      <c r="E142" s="13"/>
      <c r="F142" s="13"/>
      <c r="G142" s="13"/>
      <c r="H142" s="13"/>
      <c r="I142" s="13"/>
      <c r="J142" s="13"/>
    </row>
    <row r="143" spans="1:10">
      <c r="A143" s="13"/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1:10">
      <c r="A144" s="13"/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1:10">
      <c r="A145" s="13"/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1:10">
      <c r="A146" s="13"/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>
      <c r="A147" s="13"/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0">
      <c r="A148" s="13"/>
      <c r="B148" s="13"/>
      <c r="C148" s="13"/>
      <c r="D148" s="13"/>
      <c r="E148" s="13"/>
      <c r="F148" s="13"/>
      <c r="G148" s="13"/>
      <c r="H148" s="13"/>
      <c r="I148" s="13"/>
      <c r="J148" s="13"/>
    </row>
    <row r="149" spans="1:10">
      <c r="A149" s="13"/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1:10">
      <c r="A150" s="13"/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1:10">
      <c r="A151" s="13"/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1:10">
      <c r="A152" s="13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>
      <c r="A153" s="13"/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1:10">
      <c r="A154" s="13"/>
      <c r="B154" s="13"/>
      <c r="C154" s="13"/>
      <c r="D154" s="13"/>
      <c r="E154" s="13"/>
      <c r="F154" s="13"/>
      <c r="G154" s="13"/>
      <c r="H154" s="13"/>
      <c r="I154" s="13"/>
      <c r="J154" s="13"/>
    </row>
    <row r="155" spans="1:10">
      <c r="A155" s="13"/>
      <c r="B155" s="13"/>
      <c r="C155" s="13"/>
      <c r="D155" s="13"/>
      <c r="E155" s="13"/>
      <c r="F155" s="13"/>
      <c r="G155" s="13"/>
      <c r="H155" s="13"/>
      <c r="I155" s="13"/>
      <c r="J155" s="13"/>
    </row>
    <row r="156" spans="1:10">
      <c r="A156" s="13"/>
      <c r="B156" s="13"/>
      <c r="C156" s="13"/>
      <c r="D156" s="13"/>
      <c r="E156" s="13"/>
      <c r="F156" s="13"/>
      <c r="G156" s="13"/>
      <c r="H156" s="13"/>
      <c r="I156" s="13"/>
      <c r="J156" s="13"/>
    </row>
    <row r="157" spans="1:10">
      <c r="A157" s="13"/>
      <c r="B157" s="13"/>
      <c r="C157" s="13"/>
      <c r="D157" s="13"/>
      <c r="E157" s="13"/>
      <c r="F157" s="13"/>
      <c r="G157" s="13"/>
      <c r="H157" s="13"/>
      <c r="I157" s="13"/>
      <c r="J157" s="13"/>
    </row>
    <row r="158" spans="1:10">
      <c r="A158" s="13"/>
      <c r="B158" s="13"/>
      <c r="C158" s="13"/>
      <c r="D158" s="13"/>
      <c r="E158" s="13"/>
      <c r="F158" s="13"/>
      <c r="G158" s="13"/>
      <c r="H158" s="13"/>
      <c r="I158" s="13"/>
      <c r="J158" s="13"/>
    </row>
    <row r="159" spans="1:10">
      <c r="A159" s="13"/>
      <c r="B159" s="13"/>
      <c r="C159" s="13"/>
      <c r="D159" s="13"/>
      <c r="E159" s="13"/>
      <c r="F159" s="13"/>
      <c r="G159" s="13"/>
      <c r="H159" s="13"/>
      <c r="I159" s="13"/>
      <c r="J159" s="13"/>
    </row>
    <row r="160" spans="1:10">
      <c r="A160" s="13"/>
      <c r="B160" s="13"/>
      <c r="C160" s="13"/>
      <c r="D160" s="13"/>
      <c r="E160" s="13"/>
      <c r="F160" s="13"/>
      <c r="G160" s="13"/>
      <c r="H160" s="13"/>
      <c r="I160" s="13"/>
      <c r="J160" s="13"/>
    </row>
    <row r="161" spans="1:10">
      <c r="A161" s="13"/>
      <c r="B161" s="13"/>
      <c r="C161" s="13"/>
      <c r="D161" s="13"/>
      <c r="E161" s="13"/>
      <c r="F161" s="13"/>
      <c r="G161" s="13"/>
      <c r="H161" s="13"/>
      <c r="I161" s="13"/>
      <c r="J161" s="13"/>
    </row>
    <row r="162" spans="1:10">
      <c r="A162" s="13"/>
      <c r="B162" s="13"/>
      <c r="C162" s="13"/>
      <c r="D162" s="13"/>
      <c r="E162" s="13"/>
      <c r="F162" s="13"/>
      <c r="G162" s="13"/>
      <c r="H162" s="13"/>
      <c r="I162" s="13"/>
      <c r="J162" s="13"/>
    </row>
    <row r="163" spans="1:10">
      <c r="A163" s="13"/>
      <c r="B163" s="13"/>
      <c r="C163" s="13"/>
      <c r="D163" s="13"/>
      <c r="E163" s="13"/>
      <c r="F163" s="13"/>
      <c r="G163" s="13"/>
      <c r="H163" s="13"/>
      <c r="I163" s="13"/>
      <c r="J163" s="13"/>
    </row>
    <row r="164" spans="1:10">
      <c r="A164" s="13"/>
      <c r="B164" s="13"/>
      <c r="C164" s="13"/>
      <c r="D164" s="13"/>
      <c r="E164" s="13"/>
      <c r="F164" s="13"/>
      <c r="G164" s="13"/>
      <c r="H164" s="13"/>
      <c r="I164" s="13"/>
      <c r="J164" s="13"/>
    </row>
    <row r="165" spans="1:10">
      <c r="A165" s="13"/>
      <c r="B165" s="13"/>
      <c r="C165" s="13"/>
      <c r="D165" s="13"/>
      <c r="E165" s="13"/>
      <c r="F165" s="13"/>
      <c r="G165" s="13"/>
      <c r="H165" s="13"/>
      <c r="I165" s="13"/>
      <c r="J165" s="13"/>
    </row>
    <row r="166" spans="1:10">
      <c r="A166" s="13"/>
      <c r="B166" s="13"/>
      <c r="C166" s="13"/>
      <c r="D166" s="13"/>
      <c r="E166" s="13"/>
      <c r="F166" s="13"/>
      <c r="G166" s="13"/>
      <c r="H166" s="13"/>
      <c r="I166" s="13"/>
      <c r="J166" s="13"/>
    </row>
    <row r="167" spans="1:10">
      <c r="A167" s="13"/>
      <c r="B167" s="13"/>
      <c r="C167" s="13"/>
      <c r="D167" s="13"/>
      <c r="E167" s="13"/>
      <c r="F167" s="13"/>
      <c r="G167" s="13"/>
      <c r="H167" s="13"/>
      <c r="I167" s="13"/>
      <c r="J167" s="13"/>
    </row>
    <row r="168" spans="1:10">
      <c r="A168" s="13"/>
      <c r="B168" s="13"/>
      <c r="C168" s="13"/>
      <c r="D168" s="13"/>
      <c r="E168" s="13"/>
      <c r="F168" s="13"/>
      <c r="G168" s="13"/>
      <c r="H168" s="13"/>
      <c r="I168" s="13"/>
      <c r="J168" s="13"/>
    </row>
    <row r="169" spans="1:10">
      <c r="A169" s="13"/>
      <c r="B169" s="13"/>
      <c r="C169" s="13"/>
      <c r="D169" s="13"/>
      <c r="E169" s="13"/>
      <c r="F169" s="13"/>
      <c r="G169" s="13"/>
      <c r="H169" s="13"/>
      <c r="I169" s="13"/>
      <c r="J169" s="13"/>
    </row>
  </sheetData>
  <mergeCells count="11">
    <mergeCell ref="L4:N4"/>
    <mergeCell ref="A1:J1"/>
    <mergeCell ref="A2:J2"/>
    <mergeCell ref="A3:J3"/>
    <mergeCell ref="A31:J31"/>
    <mergeCell ref="A4:A5"/>
    <mergeCell ref="D4:E4"/>
    <mergeCell ref="F4:G4"/>
    <mergeCell ref="H4:I4"/>
    <mergeCell ref="J4:J5"/>
    <mergeCell ref="B4:C4"/>
  </mergeCells>
  <phoneticPr fontId="2" type="noConversion"/>
  <printOptions horizontalCentered="1"/>
  <pageMargins left="0.27559055118110237" right="0.23622047244094491" top="0.39" bottom="0.39" header="0.27559055118110237" footer="0.19685039370078741"/>
  <pageSetup paperSize="9" scale="68" firstPageNumber="2" orientation="landscape" useFirstPageNumber="1" r:id="rId1"/>
  <headerFooter alignWithMargins="0">
    <oddFooter>&amp;C&amp;14‐ 3 ‐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R167"/>
  <sheetViews>
    <sheetView showGridLines="0" showZeros="0" view="pageLayout" zoomScaleNormal="90" workbookViewId="0">
      <selection activeCell="G31" sqref="G31"/>
    </sheetView>
  </sheetViews>
  <sheetFormatPr defaultColWidth="9.125" defaultRowHeight="14.25"/>
  <cols>
    <col min="1" max="1" width="33.25" style="6" customWidth="1"/>
    <col min="2" max="2" width="11.625" style="6" customWidth="1"/>
    <col min="3" max="3" width="10.625" style="6" customWidth="1"/>
    <col min="4" max="4" width="11.625" style="6" customWidth="1"/>
    <col min="5" max="5" width="10.625" style="6" customWidth="1"/>
    <col min="6" max="6" width="11.625" style="6" customWidth="1"/>
    <col min="7" max="7" width="12.625" style="6" customWidth="1"/>
    <col min="8" max="8" width="11.625" style="6" customWidth="1"/>
    <col min="9" max="9" width="10.625" style="6" customWidth="1"/>
    <col min="10" max="10" width="11.625" style="6" customWidth="1"/>
    <col min="11" max="11" width="10.625" style="6" customWidth="1"/>
    <col min="12" max="12" width="12.625" style="6" customWidth="1"/>
    <col min="13" max="13" width="16.625" style="6" customWidth="1"/>
    <col min="14" max="14" width="12.5" style="6" hidden="1" customWidth="1"/>
    <col min="15" max="18" width="0" style="6" hidden="1" customWidth="1"/>
    <col min="19" max="16384" width="9.125" style="6"/>
  </cols>
  <sheetData>
    <row r="1" spans="1:18" ht="24" customHeight="1">
      <c r="A1" s="245" t="s">
        <v>700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</row>
    <row r="2" spans="1:18">
      <c r="A2" s="247" t="s">
        <v>412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</row>
    <row r="3" spans="1:18">
      <c r="A3" s="238" t="s">
        <v>3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8" ht="24" customHeight="1">
      <c r="A4" s="252" t="s">
        <v>0</v>
      </c>
      <c r="B4" s="253" t="s">
        <v>726</v>
      </c>
      <c r="C4" s="253"/>
      <c r="D4" s="253" t="s">
        <v>727</v>
      </c>
      <c r="E4" s="252"/>
      <c r="F4" s="252"/>
      <c r="G4" s="252"/>
      <c r="H4" s="253" t="s">
        <v>713</v>
      </c>
      <c r="I4" s="252"/>
      <c r="J4" s="253" t="s">
        <v>714</v>
      </c>
      <c r="K4" s="252"/>
      <c r="L4" s="254" t="s">
        <v>408</v>
      </c>
      <c r="N4" s="250" t="s">
        <v>735</v>
      </c>
      <c r="O4" s="250"/>
      <c r="P4" s="250"/>
      <c r="Q4" s="250"/>
      <c r="R4" s="250"/>
    </row>
    <row r="5" spans="1:18" ht="34.5" customHeight="1">
      <c r="A5" s="252"/>
      <c r="B5" s="80" t="s">
        <v>416</v>
      </c>
      <c r="C5" s="100" t="s">
        <v>537</v>
      </c>
      <c r="D5" s="80" t="s">
        <v>416</v>
      </c>
      <c r="E5" s="100" t="s">
        <v>537</v>
      </c>
      <c r="F5" s="186" t="s">
        <v>880</v>
      </c>
      <c r="G5" s="100" t="s">
        <v>538</v>
      </c>
      <c r="H5" s="80" t="s">
        <v>416</v>
      </c>
      <c r="I5" s="100" t="s">
        <v>537</v>
      </c>
      <c r="J5" s="80" t="s">
        <v>416</v>
      </c>
      <c r="K5" s="100" t="s">
        <v>537</v>
      </c>
      <c r="L5" s="255"/>
      <c r="N5" s="169" t="s">
        <v>881</v>
      </c>
      <c r="O5" s="169" t="s">
        <v>882</v>
      </c>
      <c r="P5" s="169" t="s">
        <v>736</v>
      </c>
      <c r="Q5" s="169" t="s">
        <v>737</v>
      </c>
      <c r="R5" s="169" t="s">
        <v>710</v>
      </c>
    </row>
    <row r="6" spans="1:18" ht="21.95" customHeight="1">
      <c r="A6" s="78" t="s">
        <v>209</v>
      </c>
      <c r="B6" s="86">
        <v>74888</v>
      </c>
      <c r="C6" s="196">
        <v>-8.2241851964666469E-3</v>
      </c>
      <c r="D6" s="86">
        <v>56559</v>
      </c>
      <c r="E6" s="196">
        <v>-2.7728116619679572E-2</v>
      </c>
      <c r="F6" s="152">
        <v>5810</v>
      </c>
      <c r="G6" s="81">
        <v>1.2554347826086956</v>
      </c>
      <c r="H6" s="159">
        <v>4904</v>
      </c>
      <c r="I6" s="81">
        <v>6.3774403470715835E-2</v>
      </c>
      <c r="J6" s="86">
        <v>13425</v>
      </c>
      <c r="K6" s="197">
        <v>5.4844032372122258E-2</v>
      </c>
      <c r="L6" s="99"/>
      <c r="N6" s="169">
        <v>2576</v>
      </c>
      <c r="O6" s="169">
        <f>SUM(P6:R6)</f>
        <v>75509</v>
      </c>
      <c r="P6" s="169">
        <v>58172</v>
      </c>
      <c r="Q6" s="169">
        <v>4610</v>
      </c>
      <c r="R6" s="169">
        <v>12727</v>
      </c>
    </row>
    <row r="7" spans="1:18" ht="21.95" customHeight="1">
      <c r="A7" s="78" t="s">
        <v>635</v>
      </c>
      <c r="B7" s="86">
        <v>810</v>
      </c>
      <c r="C7" s="196">
        <v>-0.13829787234042554</v>
      </c>
      <c r="D7" s="73">
        <v>810</v>
      </c>
      <c r="E7" s="196">
        <v>-0.13829787234042554</v>
      </c>
      <c r="F7" s="152"/>
      <c r="G7" s="81">
        <v>-1</v>
      </c>
      <c r="H7" s="159"/>
      <c r="I7" s="81"/>
      <c r="J7" s="86"/>
      <c r="K7" s="197"/>
      <c r="L7" s="99"/>
      <c r="N7" s="169">
        <v>1020</v>
      </c>
      <c r="O7" s="169">
        <f t="shared" ref="O7:O28" si="0">SUM(P7:R7)</f>
        <v>940</v>
      </c>
      <c r="P7" s="169">
        <v>940</v>
      </c>
      <c r="Q7" s="169"/>
      <c r="R7" s="169"/>
    </row>
    <row r="8" spans="1:18" ht="22.5" customHeight="1">
      <c r="A8" s="78" t="s">
        <v>636</v>
      </c>
      <c r="B8" s="86">
        <v>41220</v>
      </c>
      <c r="C8" s="196">
        <v>0.160832465008871</v>
      </c>
      <c r="D8" s="73">
        <v>33147</v>
      </c>
      <c r="E8" s="196">
        <v>2.4130260149539642E-2</v>
      </c>
      <c r="F8" s="152">
        <v>919</v>
      </c>
      <c r="G8" s="81">
        <v>-0.55105031753786027</v>
      </c>
      <c r="H8" s="159"/>
      <c r="I8" s="81">
        <v>-1</v>
      </c>
      <c r="J8" s="86">
        <v>8073</v>
      </c>
      <c r="K8" s="197">
        <v>1.7246034424569694</v>
      </c>
      <c r="L8" s="99"/>
      <c r="N8" s="169">
        <v>2047</v>
      </c>
      <c r="O8" s="169">
        <f t="shared" si="0"/>
        <v>35509</v>
      </c>
      <c r="P8" s="169">
        <v>32366</v>
      </c>
      <c r="Q8" s="169">
        <v>180</v>
      </c>
      <c r="R8" s="169">
        <v>2963</v>
      </c>
    </row>
    <row r="9" spans="1:18" ht="21.95" customHeight="1">
      <c r="A9" s="78" t="s">
        <v>637</v>
      </c>
      <c r="B9" s="86">
        <v>64486</v>
      </c>
      <c r="C9" s="196">
        <v>0.1088070428831803</v>
      </c>
      <c r="D9" s="73">
        <v>50869</v>
      </c>
      <c r="E9" s="196">
        <v>-9.13166967363927E-2</v>
      </c>
      <c r="F9" s="152">
        <v>1614</v>
      </c>
      <c r="G9" s="81">
        <v>1.2416666666666667</v>
      </c>
      <c r="H9" s="159"/>
      <c r="I9" s="81"/>
      <c r="J9" s="86">
        <v>13617</v>
      </c>
      <c r="K9" s="197">
        <v>5.2549379880569589</v>
      </c>
      <c r="L9" s="99"/>
      <c r="N9" s="169">
        <v>720</v>
      </c>
      <c r="O9" s="169">
        <f t="shared" si="0"/>
        <v>58158</v>
      </c>
      <c r="P9" s="169">
        <v>55981</v>
      </c>
      <c r="Q9" s="169"/>
      <c r="R9" s="169">
        <v>2177</v>
      </c>
    </row>
    <row r="10" spans="1:18" ht="21.95" customHeight="1">
      <c r="A10" s="78" t="s">
        <v>638</v>
      </c>
      <c r="B10" s="86">
        <v>15871</v>
      </c>
      <c r="C10" s="196">
        <v>0.11508466240427176</v>
      </c>
      <c r="D10" s="73">
        <v>2351</v>
      </c>
      <c r="E10" s="196">
        <v>0.23282642894598846</v>
      </c>
      <c r="F10" s="152">
        <v>120</v>
      </c>
      <c r="G10" s="81">
        <v>0</v>
      </c>
      <c r="H10" s="159">
        <v>7520</v>
      </c>
      <c r="I10" s="81">
        <v>0.18874486247233638</v>
      </c>
      <c r="J10" s="86">
        <v>6000</v>
      </c>
      <c r="K10" s="197">
        <v>0</v>
      </c>
      <c r="L10" s="99"/>
      <c r="N10" s="169">
        <v>120</v>
      </c>
      <c r="O10" s="169">
        <f t="shared" si="0"/>
        <v>14233</v>
      </c>
      <c r="P10" s="169">
        <v>1907</v>
      </c>
      <c r="Q10" s="169">
        <v>6326</v>
      </c>
      <c r="R10" s="169">
        <v>6000</v>
      </c>
    </row>
    <row r="11" spans="1:18" ht="21.95" customHeight="1">
      <c r="A11" s="78" t="s">
        <v>639</v>
      </c>
      <c r="B11" s="86">
        <v>13422</v>
      </c>
      <c r="C11" s="196">
        <v>-0.31819567205120391</v>
      </c>
      <c r="D11" s="73">
        <v>13175</v>
      </c>
      <c r="E11" s="196">
        <v>-0.32931174913459582</v>
      </c>
      <c r="F11" s="152"/>
      <c r="G11" s="81">
        <v>-1</v>
      </c>
      <c r="H11" s="159">
        <v>10</v>
      </c>
      <c r="I11" s="81">
        <v>-0.76190476190476186</v>
      </c>
      <c r="J11" s="86">
        <v>237</v>
      </c>
      <c r="K11" s="197"/>
      <c r="L11" s="99"/>
      <c r="N11" s="169">
        <v>250</v>
      </c>
      <c r="O11" s="169">
        <f t="shared" si="0"/>
        <v>19686</v>
      </c>
      <c r="P11" s="169">
        <v>19644</v>
      </c>
      <c r="Q11" s="169">
        <v>42</v>
      </c>
      <c r="R11" s="169"/>
    </row>
    <row r="12" spans="1:18" ht="21.95" customHeight="1">
      <c r="A12" s="112" t="s">
        <v>678</v>
      </c>
      <c r="B12" s="86">
        <v>80920</v>
      </c>
      <c r="C12" s="196">
        <v>0.21501501501501502</v>
      </c>
      <c r="D12" s="73">
        <v>79771</v>
      </c>
      <c r="E12" s="196">
        <v>0.22230053782388184</v>
      </c>
      <c r="F12" s="152">
        <v>396</v>
      </c>
      <c r="G12" s="81">
        <v>0.19277108433734941</v>
      </c>
      <c r="H12" s="159">
        <v>146</v>
      </c>
      <c r="I12" s="81"/>
      <c r="J12" s="86">
        <v>1003</v>
      </c>
      <c r="K12" s="197">
        <v>-0.24981301421091998</v>
      </c>
      <c r="L12" s="99"/>
      <c r="N12" s="169">
        <v>332</v>
      </c>
      <c r="O12" s="169">
        <f t="shared" si="0"/>
        <v>66600</v>
      </c>
      <c r="P12" s="169">
        <v>65263</v>
      </c>
      <c r="Q12" s="169"/>
      <c r="R12" s="169">
        <v>1337</v>
      </c>
    </row>
    <row r="13" spans="1:18" ht="21.95" customHeight="1">
      <c r="A13" s="78" t="s">
        <v>640</v>
      </c>
      <c r="B13" s="86">
        <v>71116</v>
      </c>
      <c r="C13" s="196">
        <v>0.20877738684071864</v>
      </c>
      <c r="D13" s="73">
        <v>66937</v>
      </c>
      <c r="E13" s="196">
        <v>0.13877169105137802</v>
      </c>
      <c r="F13" s="152">
        <v>1618</v>
      </c>
      <c r="G13" s="81">
        <v>1.1233595800524934</v>
      </c>
      <c r="H13" s="159">
        <v>741</v>
      </c>
      <c r="I13" s="81"/>
      <c r="J13" s="86">
        <v>3438</v>
      </c>
      <c r="K13" s="197">
        <v>63.867924528301884</v>
      </c>
      <c r="L13" s="99"/>
      <c r="N13" s="169">
        <v>762</v>
      </c>
      <c r="O13" s="169">
        <f t="shared" si="0"/>
        <v>58833</v>
      </c>
      <c r="P13" s="169">
        <v>58780</v>
      </c>
      <c r="Q13" s="169"/>
      <c r="R13" s="169">
        <v>53</v>
      </c>
    </row>
    <row r="14" spans="1:18" ht="21.95" customHeight="1">
      <c r="A14" s="78" t="s">
        <v>641</v>
      </c>
      <c r="B14" s="86">
        <v>5333</v>
      </c>
      <c r="C14" s="196">
        <v>-0.20875370919881306</v>
      </c>
      <c r="D14" s="73">
        <v>3432</v>
      </c>
      <c r="E14" s="196">
        <v>-0.37882352941176473</v>
      </c>
      <c r="F14" s="152">
        <v>662</v>
      </c>
      <c r="G14" s="81"/>
      <c r="H14" s="159">
        <v>1140</v>
      </c>
      <c r="I14" s="81">
        <v>0.6964285714285714</v>
      </c>
      <c r="J14" s="86">
        <v>761</v>
      </c>
      <c r="K14" s="197">
        <v>0.40147329650092078</v>
      </c>
      <c r="L14" s="99"/>
      <c r="N14" s="169"/>
      <c r="O14" s="169">
        <f t="shared" si="0"/>
        <v>6740</v>
      </c>
      <c r="P14" s="169">
        <v>5525</v>
      </c>
      <c r="Q14" s="169">
        <v>672</v>
      </c>
      <c r="R14" s="169">
        <v>543</v>
      </c>
    </row>
    <row r="15" spans="1:18" ht="21.95" customHeight="1">
      <c r="A15" s="78" t="s">
        <v>642</v>
      </c>
      <c r="B15" s="86">
        <v>45955</v>
      </c>
      <c r="C15" s="196">
        <v>-3.00145640289592E-2</v>
      </c>
      <c r="D15" s="73">
        <v>8104</v>
      </c>
      <c r="E15" s="196">
        <v>5.0297619047619051</v>
      </c>
      <c r="F15" s="152"/>
      <c r="G15" s="81"/>
      <c r="H15" s="159">
        <v>20690</v>
      </c>
      <c r="I15" s="81">
        <v>-0.16505246166263116</v>
      </c>
      <c r="J15" s="86">
        <v>17161</v>
      </c>
      <c r="K15" s="197">
        <v>-0.19253752411424269</v>
      </c>
      <c r="L15" s="99"/>
      <c r="N15" s="169"/>
      <c r="O15" s="169">
        <f t="shared" si="0"/>
        <v>47377</v>
      </c>
      <c r="P15" s="169">
        <v>1344</v>
      </c>
      <c r="Q15" s="169">
        <v>24780</v>
      </c>
      <c r="R15" s="169">
        <v>21253</v>
      </c>
    </row>
    <row r="16" spans="1:18" ht="21.95" customHeight="1">
      <c r="A16" s="78" t="s">
        <v>643</v>
      </c>
      <c r="B16" s="86">
        <v>52114</v>
      </c>
      <c r="C16" s="196">
        <v>0.44797310438720789</v>
      </c>
      <c r="D16" s="73">
        <v>23771</v>
      </c>
      <c r="E16" s="196">
        <v>0.23620573092724531</v>
      </c>
      <c r="F16" s="152">
        <v>6654</v>
      </c>
      <c r="G16" s="81">
        <v>-0.47889419688307622</v>
      </c>
      <c r="H16" s="159">
        <v>16061</v>
      </c>
      <c r="I16" s="81">
        <v>0.49349079412311697</v>
      </c>
      <c r="J16" s="86">
        <v>12282</v>
      </c>
      <c r="K16" s="197">
        <v>1.0442743009320905</v>
      </c>
      <c r="L16" s="99"/>
      <c r="N16" s="169">
        <v>12769</v>
      </c>
      <c r="O16" s="169">
        <f t="shared" si="0"/>
        <v>35991</v>
      </c>
      <c r="P16" s="169">
        <v>19229</v>
      </c>
      <c r="Q16" s="169">
        <v>10754</v>
      </c>
      <c r="R16" s="169">
        <v>6008</v>
      </c>
    </row>
    <row r="17" spans="1:18" ht="21.95" customHeight="1">
      <c r="A17" s="78" t="s">
        <v>644</v>
      </c>
      <c r="B17" s="86">
        <v>53750</v>
      </c>
      <c r="C17" s="196">
        <v>2.391595153962645</v>
      </c>
      <c r="D17" s="73">
        <v>53750</v>
      </c>
      <c r="E17" s="196">
        <v>2.391595153962645</v>
      </c>
      <c r="F17" s="152">
        <v>176</v>
      </c>
      <c r="G17" s="81"/>
      <c r="H17" s="159"/>
      <c r="I17" s="81"/>
      <c r="J17" s="86"/>
      <c r="K17" s="197"/>
      <c r="L17" s="99"/>
      <c r="N17" s="169"/>
      <c r="O17" s="169">
        <f t="shared" si="0"/>
        <v>15848</v>
      </c>
      <c r="P17" s="169">
        <v>15848</v>
      </c>
      <c r="Q17" s="169"/>
      <c r="R17" s="169"/>
    </row>
    <row r="18" spans="1:18" ht="21.95" customHeight="1">
      <c r="A18" s="78" t="s">
        <v>645</v>
      </c>
      <c r="B18" s="86">
        <v>6416</v>
      </c>
      <c r="C18" s="196">
        <v>-0.6944907385362602</v>
      </c>
      <c r="D18" s="73">
        <v>2472</v>
      </c>
      <c r="E18" s="196">
        <v>-0.87597210375796497</v>
      </c>
      <c r="F18" s="152">
        <v>102</v>
      </c>
      <c r="G18" s="81"/>
      <c r="H18" s="159">
        <v>766</v>
      </c>
      <c r="I18" s="81">
        <v>29.64</v>
      </c>
      <c r="J18" s="86">
        <v>3178</v>
      </c>
      <c r="K18" s="197">
        <v>2.0411483253588516</v>
      </c>
      <c r="L18" s="99"/>
      <c r="N18" s="169"/>
      <c r="O18" s="169">
        <f t="shared" si="0"/>
        <v>21001</v>
      </c>
      <c r="P18" s="169">
        <v>19931</v>
      </c>
      <c r="Q18" s="169">
        <v>25</v>
      </c>
      <c r="R18" s="169">
        <v>1045</v>
      </c>
    </row>
    <row r="19" spans="1:18" ht="21.95" customHeight="1">
      <c r="A19" s="78" t="s">
        <v>646</v>
      </c>
      <c r="B19" s="86">
        <v>456</v>
      </c>
      <c r="C19" s="196">
        <v>-0.47222222222222221</v>
      </c>
      <c r="D19" s="73">
        <v>347</v>
      </c>
      <c r="E19" s="196">
        <v>-0.59272300469483563</v>
      </c>
      <c r="F19" s="152"/>
      <c r="G19" s="81"/>
      <c r="H19" s="159">
        <v>109</v>
      </c>
      <c r="I19" s="81">
        <v>8.0833333333333339</v>
      </c>
      <c r="J19" s="86"/>
      <c r="K19" s="197"/>
      <c r="L19" s="99"/>
      <c r="N19" s="169"/>
      <c r="O19" s="169">
        <f t="shared" si="0"/>
        <v>864</v>
      </c>
      <c r="P19" s="169">
        <v>852</v>
      </c>
      <c r="Q19" s="169">
        <v>12</v>
      </c>
      <c r="R19" s="169"/>
    </row>
    <row r="20" spans="1:18" ht="21.95" customHeight="1">
      <c r="A20" s="78" t="s">
        <v>647</v>
      </c>
      <c r="B20" s="86">
        <v>5</v>
      </c>
      <c r="C20" s="196"/>
      <c r="D20" s="86"/>
      <c r="E20" s="196"/>
      <c r="F20" s="152"/>
      <c r="G20" s="81"/>
      <c r="H20" s="159">
        <v>3</v>
      </c>
      <c r="I20" s="81"/>
      <c r="J20" s="86">
        <v>2</v>
      </c>
      <c r="K20" s="197"/>
      <c r="L20" s="99"/>
      <c r="N20" s="169"/>
      <c r="O20" s="169">
        <f t="shared" si="0"/>
        <v>0</v>
      </c>
      <c r="P20" s="169"/>
      <c r="Q20" s="169"/>
      <c r="R20" s="169"/>
    </row>
    <row r="21" spans="1:18" ht="21.95" customHeight="1">
      <c r="A21" s="112" t="s">
        <v>679</v>
      </c>
      <c r="B21" s="86">
        <v>3889</v>
      </c>
      <c r="C21" s="196">
        <v>-5.6251598056762976E-3</v>
      </c>
      <c r="D21" s="73">
        <v>3623</v>
      </c>
      <c r="E21" s="196">
        <v>4.3490783410138248E-2</v>
      </c>
      <c r="F21" s="152"/>
      <c r="G21" s="81"/>
      <c r="H21" s="159"/>
      <c r="I21" s="81"/>
      <c r="J21" s="86">
        <v>266</v>
      </c>
      <c r="K21" s="197">
        <v>-0.39407744874715261</v>
      </c>
      <c r="L21" s="99"/>
      <c r="N21" s="169"/>
      <c r="O21" s="169">
        <f t="shared" si="0"/>
        <v>3911</v>
      </c>
      <c r="P21" s="169">
        <v>3472</v>
      </c>
      <c r="Q21" s="169"/>
      <c r="R21" s="169">
        <v>439</v>
      </c>
    </row>
    <row r="22" spans="1:18" ht="21.95" customHeight="1">
      <c r="A22" s="78" t="s">
        <v>648</v>
      </c>
      <c r="B22" s="86">
        <v>5866</v>
      </c>
      <c r="C22" s="196">
        <v>6.6933430338304845E-2</v>
      </c>
      <c r="D22" s="73">
        <v>3198</v>
      </c>
      <c r="E22" s="196">
        <v>3.294573643410853E-2</v>
      </c>
      <c r="F22" s="152"/>
      <c r="G22" s="81"/>
      <c r="H22" s="159">
        <v>238</v>
      </c>
      <c r="I22" s="81"/>
      <c r="J22" s="86">
        <v>2430</v>
      </c>
      <c r="K22" s="197">
        <v>1.1656952539550375E-2</v>
      </c>
      <c r="L22" s="99"/>
      <c r="N22" s="169"/>
      <c r="O22" s="169">
        <f t="shared" si="0"/>
        <v>5498</v>
      </c>
      <c r="P22" s="169">
        <v>3096</v>
      </c>
      <c r="Q22" s="169"/>
      <c r="R22" s="169">
        <v>2402</v>
      </c>
    </row>
    <row r="23" spans="1:18" ht="21.95" customHeight="1">
      <c r="A23" s="78" t="s">
        <v>649</v>
      </c>
      <c r="B23" s="86">
        <v>2004</v>
      </c>
      <c r="C23" s="196">
        <v>4.982089552238806</v>
      </c>
      <c r="D23" s="73">
        <v>2004</v>
      </c>
      <c r="E23" s="196">
        <v>4.982089552238806</v>
      </c>
      <c r="F23" s="152"/>
      <c r="G23" s="81"/>
      <c r="H23" s="159"/>
      <c r="I23" s="81"/>
      <c r="J23" s="86"/>
      <c r="K23" s="197"/>
      <c r="L23" s="99"/>
      <c r="N23" s="169"/>
      <c r="O23" s="169">
        <f t="shared" si="0"/>
        <v>335</v>
      </c>
      <c r="P23" s="169">
        <v>335</v>
      </c>
      <c r="Q23" s="169"/>
      <c r="R23" s="169"/>
    </row>
    <row r="24" spans="1:18" ht="21.95" customHeight="1">
      <c r="A24" s="112" t="s">
        <v>680</v>
      </c>
      <c r="B24" s="86">
        <v>9498</v>
      </c>
      <c r="C24" s="196">
        <v>0.41171224732461353</v>
      </c>
      <c r="D24" s="73">
        <v>8162</v>
      </c>
      <c r="E24" s="196">
        <v>0.62622036262203629</v>
      </c>
      <c r="F24" s="152">
        <v>115</v>
      </c>
      <c r="G24" s="81">
        <v>-0.66472303206997085</v>
      </c>
      <c r="H24" s="159"/>
      <c r="I24" s="81">
        <v>-1</v>
      </c>
      <c r="J24" s="86">
        <v>1336</v>
      </c>
      <c r="K24" s="197">
        <v>-0.21133412042502953</v>
      </c>
      <c r="L24" s="99"/>
      <c r="N24" s="169">
        <v>343</v>
      </c>
      <c r="O24" s="169">
        <f t="shared" si="0"/>
        <v>6728</v>
      </c>
      <c r="P24" s="169">
        <v>5019</v>
      </c>
      <c r="Q24" s="169">
        <v>15</v>
      </c>
      <c r="R24" s="169">
        <v>1694</v>
      </c>
    </row>
    <row r="25" spans="1:18" ht="21.95" customHeight="1">
      <c r="A25" s="78" t="s">
        <v>650</v>
      </c>
      <c r="B25" s="86">
        <v>2620</v>
      </c>
      <c r="C25" s="196">
        <v>-0.27302996670366259</v>
      </c>
      <c r="D25" s="73">
        <v>2553</v>
      </c>
      <c r="E25" s="196">
        <v>-0.1743208279430789</v>
      </c>
      <c r="F25" s="152"/>
      <c r="G25" s="81">
        <v>-1</v>
      </c>
      <c r="H25" s="159">
        <v>67</v>
      </c>
      <c r="I25" s="81">
        <v>4.583333333333333</v>
      </c>
      <c r="J25" s="86"/>
      <c r="K25" s="197">
        <v>-1</v>
      </c>
      <c r="L25" s="99"/>
      <c r="N25" s="169">
        <f>162519-151425</f>
        <v>11094</v>
      </c>
      <c r="O25" s="169">
        <f t="shared" si="0"/>
        <v>3604</v>
      </c>
      <c r="P25" s="169">
        <v>3092</v>
      </c>
      <c r="Q25" s="169">
        <v>12</v>
      </c>
      <c r="R25" s="169">
        <v>500</v>
      </c>
    </row>
    <row r="26" spans="1:18" ht="21.95" customHeight="1">
      <c r="A26" s="78" t="s">
        <v>651</v>
      </c>
      <c r="B26" s="86">
        <v>15554</v>
      </c>
      <c r="C26" s="196">
        <v>3.0543960776518917E-2</v>
      </c>
      <c r="D26" s="73">
        <v>10425</v>
      </c>
      <c r="E26" s="196">
        <v>9.8808485905260094E-3</v>
      </c>
      <c r="F26" s="152"/>
      <c r="G26" s="81"/>
      <c r="H26" s="159">
        <v>3184</v>
      </c>
      <c r="I26" s="81">
        <v>4.1543997383055281E-2</v>
      </c>
      <c r="J26" s="86">
        <v>1945</v>
      </c>
      <c r="K26" s="197">
        <v>0.13543490951546994</v>
      </c>
      <c r="L26" s="101"/>
      <c r="N26" s="169"/>
      <c r="O26" s="169">
        <f t="shared" si="0"/>
        <v>15093</v>
      </c>
      <c r="P26" s="169">
        <v>10323</v>
      </c>
      <c r="Q26" s="169">
        <v>3057</v>
      </c>
      <c r="R26" s="169">
        <v>1713</v>
      </c>
    </row>
    <row r="27" spans="1:18" ht="21.95" customHeight="1">
      <c r="A27" s="78" t="s">
        <v>652</v>
      </c>
      <c r="B27" s="86">
        <v>46</v>
      </c>
      <c r="C27" s="196">
        <v>-0.22033898305084745</v>
      </c>
      <c r="D27" s="73">
        <v>27</v>
      </c>
      <c r="E27" s="196">
        <v>-0.25</v>
      </c>
      <c r="F27" s="152"/>
      <c r="G27" s="81"/>
      <c r="H27" s="159">
        <v>4</v>
      </c>
      <c r="I27" s="81">
        <v>-0.75</v>
      </c>
      <c r="J27" s="86">
        <v>15</v>
      </c>
      <c r="K27" s="197">
        <v>1.1428571428571428</v>
      </c>
      <c r="L27" s="101"/>
      <c r="N27" s="169"/>
      <c r="O27" s="169">
        <f t="shared" si="0"/>
        <v>59</v>
      </c>
      <c r="P27" s="169">
        <v>36</v>
      </c>
      <c r="Q27" s="169">
        <v>16</v>
      </c>
      <c r="R27" s="169">
        <v>7</v>
      </c>
    </row>
    <row r="28" spans="1:18" ht="21.95" customHeight="1">
      <c r="A28" s="79" t="s">
        <v>417</v>
      </c>
      <c r="B28" s="86">
        <v>566239</v>
      </c>
      <c r="C28" s="196">
        <v>0.14968417333817918</v>
      </c>
      <c r="D28" s="86">
        <v>425487</v>
      </c>
      <c r="E28" s="196">
        <v>0.11630963781138906</v>
      </c>
      <c r="F28" s="86">
        <v>18186</v>
      </c>
      <c r="G28" s="81">
        <v>-0.43227296850123309</v>
      </c>
      <c r="H28" s="160">
        <v>55583</v>
      </c>
      <c r="I28" s="81">
        <v>0.10063167065998693</v>
      </c>
      <c r="J28" s="86">
        <v>85169</v>
      </c>
      <c r="K28" s="197">
        <v>0.39940191584101475</v>
      </c>
      <c r="L28" s="67"/>
      <c r="N28" s="86">
        <f>SUM(N6:N27)</f>
        <v>32033</v>
      </c>
      <c r="O28" s="169">
        <f t="shared" si="0"/>
        <v>492517</v>
      </c>
      <c r="P28" s="169">
        <f>SUM(P6:P27)</f>
        <v>381155</v>
      </c>
      <c r="Q28" s="169">
        <f>SUM(Q6:Q27)</f>
        <v>50501</v>
      </c>
      <c r="R28" s="169">
        <f>SUM(R6:R27)</f>
        <v>60861</v>
      </c>
    </row>
    <row r="29" spans="1:18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</row>
    <row r="30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</row>
    <row r="146" spans="1:1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</row>
    <row r="147" spans="1:1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</row>
    <row r="148" spans="1:1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</row>
    <row r="149" spans="1:1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</row>
    <row r="150" spans="1:1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</row>
    <row r="151" spans="1:1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</row>
    <row r="152" spans="1:1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</row>
    <row r="153" spans="1:1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</row>
    <row r="154" spans="1:1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</row>
    <row r="155" spans="1:1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</row>
    <row r="156" spans="1:1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</row>
    <row r="157" spans="1:1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</row>
    <row r="158" spans="1:1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</row>
    <row r="159" spans="1:1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</row>
    <row r="160" spans="1:1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</row>
    <row r="161" spans="1:1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</row>
    <row r="162" spans="1:1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</row>
    <row r="163" spans="1:1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</row>
    <row r="164" spans="1:1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</row>
    <row r="165" spans="1:1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</row>
    <row r="166" spans="1:1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</row>
    <row r="167" spans="1:1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</row>
  </sheetData>
  <mergeCells count="11">
    <mergeCell ref="N4:R4"/>
    <mergeCell ref="A1:L1"/>
    <mergeCell ref="A2:L2"/>
    <mergeCell ref="A3:L3"/>
    <mergeCell ref="A29:L29"/>
    <mergeCell ref="A4:A5"/>
    <mergeCell ref="H4:I4"/>
    <mergeCell ref="J4:K4"/>
    <mergeCell ref="L4:L5"/>
    <mergeCell ref="B4:C4"/>
    <mergeCell ref="D4:G4"/>
  </mergeCells>
  <phoneticPr fontId="21" type="noConversion"/>
  <printOptions horizontalCentered="1"/>
  <pageMargins left="0.23622047244094491" right="0.15748031496062992" top="0.55118110236220474" bottom="0.43307086614173229" header="0.27559055118110237" footer="0.15748031496062992"/>
  <pageSetup paperSize="9" scale="72" firstPageNumber="3" fitToWidth="0" orientation="landscape" useFirstPageNumber="1" r:id="rId1"/>
  <headerFooter alignWithMargins="0">
    <oddFooter>&amp;C&amp;14‐ 4 ‐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F97"/>
  <sheetViews>
    <sheetView showGridLines="0" showZeros="0" view="pageLayout" zoomScaleNormal="100" workbookViewId="0">
      <selection activeCell="C48" sqref="C48"/>
    </sheetView>
  </sheetViews>
  <sheetFormatPr defaultColWidth="9.125" defaultRowHeight="14.25"/>
  <cols>
    <col min="1" max="1" width="44.125" style="14" customWidth="1"/>
    <col min="2" max="2" width="14" style="14" customWidth="1"/>
    <col min="3" max="3" width="44.125" style="14" customWidth="1"/>
    <col min="4" max="4" width="13" style="14" customWidth="1"/>
    <col min="5" max="5" width="9.125" style="14"/>
    <col min="6" max="6" width="10.5" style="14" bestFit="1" customWidth="1"/>
    <col min="7" max="16384" width="9.125" style="14"/>
  </cols>
  <sheetData>
    <row r="1" spans="1:6" ht="27">
      <c r="A1" s="256" t="s">
        <v>701</v>
      </c>
      <c r="B1" s="256"/>
      <c r="C1" s="256"/>
      <c r="D1" s="256"/>
    </row>
    <row r="2" spans="1:6">
      <c r="A2" s="257" t="s">
        <v>715</v>
      </c>
      <c r="B2" s="258"/>
      <c r="C2" s="258"/>
      <c r="D2" s="258"/>
    </row>
    <row r="3" spans="1:6">
      <c r="A3" s="258" t="s">
        <v>182</v>
      </c>
      <c r="B3" s="258"/>
      <c r="C3" s="258"/>
      <c r="D3" s="258"/>
    </row>
    <row r="4" spans="1:6" ht="20.100000000000001" customHeight="1">
      <c r="A4" s="15" t="s">
        <v>0</v>
      </c>
      <c r="B4" s="15" t="s">
        <v>183</v>
      </c>
      <c r="C4" s="15" t="s">
        <v>0</v>
      </c>
      <c r="D4" s="15" t="s">
        <v>183</v>
      </c>
    </row>
    <row r="5" spans="1:6" ht="20.100000000000001" customHeight="1">
      <c r="A5" s="24" t="s">
        <v>260</v>
      </c>
      <c r="B5" s="73">
        <v>141061</v>
      </c>
      <c r="C5" s="24" t="s">
        <v>264</v>
      </c>
      <c r="D5" s="73">
        <v>425487</v>
      </c>
    </row>
    <row r="6" spans="1:6" ht="20.100000000000001" customHeight="1">
      <c r="A6" s="24" t="s">
        <v>4</v>
      </c>
      <c r="B6" s="73">
        <f>SUM(B7,B14,B54)</f>
        <v>355865</v>
      </c>
      <c r="C6" s="25" t="s">
        <v>184</v>
      </c>
      <c r="D6" s="73">
        <f>SUM(D7,D14,D54)</f>
        <v>196846</v>
      </c>
    </row>
    <row r="7" spans="1:6" ht="20.100000000000001" customHeight="1">
      <c r="A7" s="24" t="s">
        <v>68</v>
      </c>
      <c r="B7" s="73">
        <f>SUM(B8:B13)</f>
        <v>3652</v>
      </c>
      <c r="C7" s="25" t="s">
        <v>185</v>
      </c>
      <c r="D7" s="73"/>
    </row>
    <row r="8" spans="1:6" ht="20.100000000000001" customHeight="1">
      <c r="A8" s="24" t="s">
        <v>70</v>
      </c>
      <c r="B8" s="73">
        <v>1719</v>
      </c>
      <c r="C8" s="25" t="s">
        <v>186</v>
      </c>
      <c r="D8" s="73"/>
    </row>
    <row r="9" spans="1:6" ht="20.100000000000001" customHeight="1">
      <c r="A9" s="24" t="s">
        <v>448</v>
      </c>
      <c r="B9" s="73"/>
      <c r="C9" s="25" t="s">
        <v>449</v>
      </c>
      <c r="D9" s="73"/>
    </row>
    <row r="10" spans="1:6" ht="20.100000000000001" customHeight="1">
      <c r="A10" s="24" t="s">
        <v>450</v>
      </c>
      <c r="B10" s="73">
        <v>1654</v>
      </c>
      <c r="C10" s="25" t="s">
        <v>451</v>
      </c>
      <c r="D10" s="73"/>
    </row>
    <row r="11" spans="1:6" ht="20.100000000000001" customHeight="1">
      <c r="A11" s="24" t="s">
        <v>452</v>
      </c>
      <c r="B11" s="73">
        <v>279</v>
      </c>
      <c r="C11" s="25" t="s">
        <v>453</v>
      </c>
      <c r="D11" s="73"/>
    </row>
    <row r="12" spans="1:6" ht="20.100000000000001" customHeight="1">
      <c r="A12" s="31" t="s">
        <v>454</v>
      </c>
      <c r="B12" s="73"/>
      <c r="C12" s="25" t="s">
        <v>455</v>
      </c>
      <c r="D12" s="73"/>
    </row>
    <row r="13" spans="1:6" ht="20.100000000000001" customHeight="1">
      <c r="A13" s="75" t="s">
        <v>500</v>
      </c>
      <c r="B13" s="73"/>
      <c r="C13" s="76" t="s">
        <v>499</v>
      </c>
      <c r="D13" s="73"/>
    </row>
    <row r="14" spans="1:6" ht="20.100000000000001" customHeight="1">
      <c r="A14" s="31" t="s">
        <v>71</v>
      </c>
      <c r="B14" s="73">
        <f>SUM(B15:B53)</f>
        <v>333143</v>
      </c>
      <c r="C14" s="25" t="s">
        <v>187</v>
      </c>
      <c r="D14" s="73">
        <f>SUM(D15:D53)</f>
        <v>178660</v>
      </c>
    </row>
    <row r="15" spans="1:6" ht="20.100000000000001" customHeight="1">
      <c r="A15" s="31" t="s">
        <v>226</v>
      </c>
      <c r="B15" s="73">
        <v>4866</v>
      </c>
      <c r="C15" s="25" t="s">
        <v>188</v>
      </c>
      <c r="D15" s="73">
        <v>400</v>
      </c>
      <c r="F15" s="151"/>
    </row>
    <row r="16" spans="1:6" ht="20.100000000000001" customHeight="1">
      <c r="A16" s="31" t="s">
        <v>227</v>
      </c>
      <c r="B16" s="73">
        <v>15148</v>
      </c>
      <c r="C16" s="25" t="s">
        <v>189</v>
      </c>
      <c r="D16" s="73"/>
    </row>
    <row r="17" spans="1:4" ht="20.100000000000001" customHeight="1">
      <c r="A17" s="31" t="s">
        <v>228</v>
      </c>
      <c r="B17" s="73"/>
      <c r="C17" s="25" t="s">
        <v>190</v>
      </c>
      <c r="D17" s="73"/>
    </row>
    <row r="18" spans="1:4" ht="20.100000000000001" customHeight="1">
      <c r="A18" s="31" t="s">
        <v>229</v>
      </c>
      <c r="B18" s="73">
        <v>12</v>
      </c>
      <c r="C18" s="25" t="s">
        <v>191</v>
      </c>
      <c r="D18" s="73">
        <v>1600</v>
      </c>
    </row>
    <row r="19" spans="1:4" ht="20.100000000000001" customHeight="1">
      <c r="A19" s="31" t="s">
        <v>230</v>
      </c>
      <c r="B19" s="73"/>
      <c r="C19" s="25" t="s">
        <v>207</v>
      </c>
      <c r="D19" s="73"/>
    </row>
    <row r="20" spans="1:4" ht="20.100000000000001" customHeight="1">
      <c r="A20" s="31" t="s">
        <v>231</v>
      </c>
      <c r="B20" s="73">
        <v>1108</v>
      </c>
      <c r="C20" s="25" t="s">
        <v>192</v>
      </c>
      <c r="D20" s="73"/>
    </row>
    <row r="21" spans="1:4" ht="20.100000000000001" customHeight="1">
      <c r="A21" s="31" t="s">
        <v>232</v>
      </c>
      <c r="B21" s="73"/>
      <c r="C21" s="25" t="s">
        <v>202</v>
      </c>
      <c r="D21" s="73"/>
    </row>
    <row r="22" spans="1:4" ht="20.100000000000001" customHeight="1">
      <c r="A22" s="31" t="s">
        <v>456</v>
      </c>
      <c r="B22" s="73"/>
      <c r="C22" s="25" t="s">
        <v>457</v>
      </c>
      <c r="D22" s="73"/>
    </row>
    <row r="23" spans="1:4" ht="20.100000000000001" customHeight="1">
      <c r="A23" s="31" t="s">
        <v>458</v>
      </c>
      <c r="B23" s="73"/>
      <c r="C23" s="25" t="s">
        <v>459</v>
      </c>
      <c r="D23" s="73"/>
    </row>
    <row r="24" spans="1:4" ht="20.100000000000001" customHeight="1">
      <c r="A24" s="31" t="s">
        <v>460</v>
      </c>
      <c r="B24" s="73"/>
      <c r="C24" s="24" t="s">
        <v>597</v>
      </c>
      <c r="D24" s="73"/>
    </row>
    <row r="25" spans="1:4" ht="20.100000000000001" customHeight="1">
      <c r="A25" s="31" t="s">
        <v>233</v>
      </c>
      <c r="B25" s="73"/>
      <c r="C25" s="25" t="s">
        <v>265</v>
      </c>
      <c r="D25" s="73"/>
    </row>
    <row r="26" spans="1:4" ht="20.100000000000001" customHeight="1">
      <c r="A26" s="31" t="s">
        <v>234</v>
      </c>
      <c r="B26" s="73"/>
      <c r="C26" s="25" t="s">
        <v>193</v>
      </c>
      <c r="D26" s="73"/>
    </row>
    <row r="27" spans="1:4" ht="20.100000000000001" customHeight="1">
      <c r="A27" s="31" t="s">
        <v>235</v>
      </c>
      <c r="B27" s="73"/>
      <c r="C27" s="25" t="s">
        <v>194</v>
      </c>
      <c r="D27" s="73"/>
    </row>
    <row r="28" spans="1:4" ht="20.100000000000001" customHeight="1">
      <c r="A28" s="31" t="s">
        <v>236</v>
      </c>
      <c r="B28" s="73">
        <v>22735</v>
      </c>
      <c r="C28" s="25" t="s">
        <v>208</v>
      </c>
      <c r="D28" s="73"/>
    </row>
    <row r="29" spans="1:4" ht="20.100000000000001" customHeight="1">
      <c r="A29" s="31" t="s">
        <v>461</v>
      </c>
      <c r="B29" s="73">
        <v>12000</v>
      </c>
      <c r="C29" s="25" t="s">
        <v>462</v>
      </c>
      <c r="D29" s="73"/>
    </row>
    <row r="30" spans="1:4" ht="20.100000000000001" customHeight="1">
      <c r="A30" s="24" t="s">
        <v>572</v>
      </c>
      <c r="B30" s="73">
        <v>987</v>
      </c>
      <c r="C30" s="25" t="s">
        <v>598</v>
      </c>
      <c r="D30" s="73"/>
    </row>
    <row r="31" spans="1:4" ht="20.100000000000001" customHeight="1">
      <c r="A31" s="31" t="s">
        <v>463</v>
      </c>
      <c r="B31" s="73"/>
      <c r="C31" s="25" t="s">
        <v>464</v>
      </c>
      <c r="D31" s="73"/>
    </row>
    <row r="32" spans="1:4" ht="20.100000000000001" customHeight="1">
      <c r="A32" s="31" t="s">
        <v>573</v>
      </c>
      <c r="B32" s="73">
        <v>3599</v>
      </c>
      <c r="C32" s="25" t="s">
        <v>599</v>
      </c>
      <c r="D32" s="73"/>
    </row>
    <row r="33" spans="1:4" ht="20.100000000000001" customHeight="1">
      <c r="A33" s="31" t="s">
        <v>574</v>
      </c>
      <c r="B33" s="73"/>
      <c r="C33" s="25" t="s">
        <v>600</v>
      </c>
      <c r="D33" s="73"/>
    </row>
    <row r="34" spans="1:4" ht="20.100000000000001" customHeight="1">
      <c r="A34" s="31" t="s">
        <v>575</v>
      </c>
      <c r="B34" s="73">
        <v>623</v>
      </c>
      <c r="C34" s="25" t="s">
        <v>601</v>
      </c>
      <c r="D34" s="73"/>
    </row>
    <row r="35" spans="1:4" ht="20.100000000000001" customHeight="1">
      <c r="A35" s="31" t="s">
        <v>576</v>
      </c>
      <c r="B35" s="73">
        <v>5430</v>
      </c>
      <c r="C35" s="25" t="s">
        <v>602</v>
      </c>
      <c r="D35" s="73"/>
    </row>
    <row r="36" spans="1:4" ht="20.100000000000001" customHeight="1">
      <c r="A36" s="31" t="s">
        <v>577</v>
      </c>
      <c r="B36" s="73">
        <v>8926</v>
      </c>
      <c r="C36" s="25" t="s">
        <v>603</v>
      </c>
      <c r="D36" s="73"/>
    </row>
    <row r="37" spans="1:4" ht="20.100000000000001" customHeight="1">
      <c r="A37" s="31" t="s">
        <v>578</v>
      </c>
      <c r="B37" s="73">
        <v>30</v>
      </c>
      <c r="C37" s="25" t="s">
        <v>604</v>
      </c>
      <c r="D37" s="73"/>
    </row>
    <row r="38" spans="1:4" ht="20.100000000000001" customHeight="1">
      <c r="A38" s="31" t="s">
        <v>579</v>
      </c>
      <c r="B38" s="73">
        <v>2279</v>
      </c>
      <c r="C38" s="25" t="s">
        <v>605</v>
      </c>
      <c r="D38" s="73"/>
    </row>
    <row r="39" spans="1:4" ht="20.100000000000001" customHeight="1">
      <c r="A39" s="31" t="s">
        <v>580</v>
      </c>
      <c r="B39" s="73">
        <v>43444</v>
      </c>
      <c r="C39" s="25" t="s">
        <v>606</v>
      </c>
      <c r="D39" s="73"/>
    </row>
    <row r="40" spans="1:4" ht="20.100000000000001" customHeight="1">
      <c r="A40" s="24" t="s">
        <v>826</v>
      </c>
      <c r="B40" s="73">
        <v>40051</v>
      </c>
      <c r="C40" s="25" t="s">
        <v>827</v>
      </c>
      <c r="D40" s="73"/>
    </row>
    <row r="41" spans="1:4" ht="20.100000000000001" customHeight="1">
      <c r="A41" s="31" t="s">
        <v>582</v>
      </c>
      <c r="B41" s="73">
        <v>120</v>
      </c>
      <c r="C41" s="25" t="s">
        <v>608</v>
      </c>
      <c r="D41" s="73"/>
    </row>
    <row r="42" spans="1:4" ht="20.100000000000001" customHeight="1">
      <c r="A42" s="31" t="s">
        <v>583</v>
      </c>
      <c r="B42" s="73"/>
      <c r="C42" s="25" t="s">
        <v>609</v>
      </c>
      <c r="D42" s="73"/>
    </row>
    <row r="43" spans="1:4" ht="20.100000000000001" customHeight="1">
      <c r="A43" s="31" t="s">
        <v>584</v>
      </c>
      <c r="B43" s="73">
        <v>4019</v>
      </c>
      <c r="C43" s="25" t="s">
        <v>610</v>
      </c>
      <c r="D43" s="73"/>
    </row>
    <row r="44" spans="1:4" ht="20.100000000000001" customHeight="1">
      <c r="A44" s="31" t="s">
        <v>585</v>
      </c>
      <c r="B44" s="73">
        <v>50000</v>
      </c>
      <c r="C44" s="25" t="s">
        <v>611</v>
      </c>
      <c r="D44" s="73"/>
    </row>
    <row r="45" spans="1:4" ht="20.100000000000001" customHeight="1">
      <c r="A45" s="31" t="s">
        <v>586</v>
      </c>
      <c r="B45" s="73"/>
      <c r="C45" s="25" t="s">
        <v>612</v>
      </c>
      <c r="D45" s="73"/>
    </row>
    <row r="46" spans="1:4" ht="20.100000000000001" customHeight="1">
      <c r="A46" s="31" t="s">
        <v>587</v>
      </c>
      <c r="B46" s="73"/>
      <c r="C46" s="25" t="s">
        <v>613</v>
      </c>
      <c r="D46" s="73"/>
    </row>
    <row r="47" spans="1:4" ht="20.100000000000001" customHeight="1">
      <c r="A47" s="31" t="s">
        <v>588</v>
      </c>
      <c r="B47" s="73"/>
      <c r="C47" s="25" t="s">
        <v>614</v>
      </c>
      <c r="D47" s="73"/>
    </row>
    <row r="48" spans="1:4" ht="20.100000000000001" customHeight="1">
      <c r="A48" s="31" t="s">
        <v>589</v>
      </c>
      <c r="B48" s="73"/>
      <c r="C48" s="25" t="s">
        <v>615</v>
      </c>
      <c r="D48" s="73"/>
    </row>
    <row r="49" spans="1:4" ht="20.100000000000001" customHeight="1">
      <c r="A49" s="31" t="s">
        <v>590</v>
      </c>
      <c r="B49" s="73"/>
      <c r="C49" s="25" t="s">
        <v>616</v>
      </c>
      <c r="D49" s="73"/>
    </row>
    <row r="50" spans="1:4" ht="20.100000000000001" customHeight="1">
      <c r="A50" s="24" t="s">
        <v>828</v>
      </c>
      <c r="B50" s="73"/>
      <c r="C50" s="25" t="s">
        <v>617</v>
      </c>
      <c r="D50" s="73"/>
    </row>
    <row r="51" spans="1:4" ht="20.100000000000001" customHeight="1">
      <c r="A51" s="24" t="s">
        <v>829</v>
      </c>
      <c r="B51" s="73">
        <v>1796</v>
      </c>
      <c r="C51" s="24" t="s">
        <v>830</v>
      </c>
      <c r="D51" s="73"/>
    </row>
    <row r="52" spans="1:4" ht="20.100000000000001" customHeight="1">
      <c r="A52" s="31" t="s">
        <v>592</v>
      </c>
      <c r="B52" s="73"/>
      <c r="C52" s="25" t="s">
        <v>618</v>
      </c>
      <c r="D52" s="73"/>
    </row>
    <row r="53" spans="1:4" ht="20.100000000000001" customHeight="1">
      <c r="A53" s="31" t="s">
        <v>237</v>
      </c>
      <c r="B53" s="73">
        <f>113272+2698</f>
        <v>115970</v>
      </c>
      <c r="C53" s="25" t="s">
        <v>195</v>
      </c>
      <c r="D53" s="73">
        <f>8759+6113+161788</f>
        <v>176660</v>
      </c>
    </row>
    <row r="54" spans="1:4" ht="20.100000000000001" customHeight="1">
      <c r="A54" s="31" t="s">
        <v>72</v>
      </c>
      <c r="B54" s="73">
        <v>19070</v>
      </c>
      <c r="C54" s="25" t="s">
        <v>196</v>
      </c>
      <c r="D54" s="73">
        <v>18186</v>
      </c>
    </row>
    <row r="55" spans="1:4" ht="20.100000000000001" hidden="1" customHeight="1">
      <c r="A55" s="31" t="s">
        <v>470</v>
      </c>
      <c r="B55" s="73"/>
      <c r="C55" s="25" t="s">
        <v>470</v>
      </c>
      <c r="D55" s="73"/>
    </row>
    <row r="56" spans="1:4" ht="20.100000000000001" hidden="1" customHeight="1">
      <c r="A56" s="31" t="s">
        <v>471</v>
      </c>
      <c r="B56" s="73"/>
      <c r="C56" s="25" t="s">
        <v>471</v>
      </c>
      <c r="D56" s="73"/>
    </row>
    <row r="57" spans="1:4" ht="20.100000000000001" hidden="1" customHeight="1">
      <c r="A57" s="31" t="s">
        <v>472</v>
      </c>
      <c r="B57" s="73"/>
      <c r="C57" s="25" t="s">
        <v>472</v>
      </c>
      <c r="D57" s="73"/>
    </row>
    <row r="58" spans="1:4" ht="20.100000000000001" hidden="1" customHeight="1">
      <c r="A58" s="31" t="s">
        <v>473</v>
      </c>
      <c r="B58" s="73"/>
      <c r="C58" s="25" t="s">
        <v>473</v>
      </c>
      <c r="D58" s="73"/>
    </row>
    <row r="59" spans="1:4" ht="20.100000000000001" hidden="1" customHeight="1">
      <c r="A59" s="31" t="s">
        <v>474</v>
      </c>
      <c r="B59" s="73"/>
      <c r="C59" s="25" t="s">
        <v>474</v>
      </c>
      <c r="D59" s="73"/>
    </row>
    <row r="60" spans="1:4" ht="20.100000000000001" hidden="1" customHeight="1">
      <c r="A60" s="31" t="s">
        <v>475</v>
      </c>
      <c r="B60" s="73"/>
      <c r="C60" s="25" t="s">
        <v>475</v>
      </c>
      <c r="D60" s="73"/>
    </row>
    <row r="61" spans="1:4" ht="20.100000000000001" hidden="1" customHeight="1">
      <c r="A61" s="24" t="s">
        <v>593</v>
      </c>
      <c r="B61" s="73"/>
      <c r="C61" s="25" t="s">
        <v>593</v>
      </c>
      <c r="D61" s="73"/>
    </row>
    <row r="62" spans="1:4" ht="20.100000000000001" hidden="1" customHeight="1">
      <c r="A62" s="31" t="s">
        <v>476</v>
      </c>
      <c r="B62" s="73"/>
      <c r="C62" s="25" t="s">
        <v>476</v>
      </c>
      <c r="D62" s="73"/>
    </row>
    <row r="63" spans="1:4" ht="20.100000000000001" hidden="1" customHeight="1">
      <c r="A63" s="24" t="s">
        <v>594</v>
      </c>
      <c r="B63" s="73"/>
      <c r="C63" s="25" t="s">
        <v>594</v>
      </c>
      <c r="D63" s="73"/>
    </row>
    <row r="64" spans="1:4" ht="20.100000000000001" hidden="1" customHeight="1">
      <c r="A64" s="31" t="s">
        <v>477</v>
      </c>
      <c r="B64" s="73"/>
      <c r="C64" s="25" t="s">
        <v>477</v>
      </c>
      <c r="D64" s="73"/>
    </row>
    <row r="65" spans="1:4" ht="20.100000000000001" hidden="1" customHeight="1">
      <c r="A65" s="31" t="s">
        <v>478</v>
      </c>
      <c r="B65" s="73"/>
      <c r="C65" s="25" t="s">
        <v>478</v>
      </c>
      <c r="D65" s="73"/>
    </row>
    <row r="66" spans="1:4" ht="20.100000000000001" hidden="1" customHeight="1">
      <c r="A66" s="31" t="s">
        <v>479</v>
      </c>
      <c r="B66" s="73"/>
      <c r="C66" s="25" t="s">
        <v>479</v>
      </c>
      <c r="D66" s="73"/>
    </row>
    <row r="67" spans="1:4" ht="20.100000000000001" hidden="1" customHeight="1">
      <c r="A67" s="31" t="s">
        <v>480</v>
      </c>
      <c r="B67" s="73"/>
      <c r="C67" s="25" t="s">
        <v>480</v>
      </c>
      <c r="D67" s="73"/>
    </row>
    <row r="68" spans="1:4" ht="20.100000000000001" hidden="1" customHeight="1">
      <c r="A68" s="31" t="s">
        <v>481</v>
      </c>
      <c r="B68" s="73"/>
      <c r="C68" s="25" t="s">
        <v>481</v>
      </c>
      <c r="D68" s="73"/>
    </row>
    <row r="69" spans="1:4" ht="20.100000000000001" hidden="1" customHeight="1">
      <c r="A69" s="31" t="s">
        <v>482</v>
      </c>
      <c r="B69" s="73"/>
      <c r="C69" s="25" t="s">
        <v>482</v>
      </c>
      <c r="D69" s="73"/>
    </row>
    <row r="70" spans="1:4" ht="20.100000000000001" hidden="1" customHeight="1">
      <c r="A70" s="31" t="s">
        <v>483</v>
      </c>
      <c r="B70" s="73"/>
      <c r="C70" s="25" t="s">
        <v>483</v>
      </c>
      <c r="D70" s="73"/>
    </row>
    <row r="71" spans="1:4" ht="20.100000000000001" hidden="1" customHeight="1">
      <c r="A71" s="24" t="s">
        <v>595</v>
      </c>
      <c r="B71" s="73"/>
      <c r="C71" s="25" t="s">
        <v>619</v>
      </c>
      <c r="D71" s="73"/>
    </row>
    <row r="72" spans="1:4" ht="20.100000000000001" hidden="1" customHeight="1">
      <c r="A72" s="31" t="s">
        <v>484</v>
      </c>
      <c r="B72" s="73"/>
      <c r="C72" s="25" t="s">
        <v>484</v>
      </c>
      <c r="D72" s="73"/>
    </row>
    <row r="73" spans="1:4" ht="20.100000000000001" hidden="1" customHeight="1">
      <c r="A73" s="31" t="s">
        <v>485</v>
      </c>
      <c r="B73" s="73"/>
      <c r="C73" s="25" t="s">
        <v>485</v>
      </c>
      <c r="D73" s="73"/>
    </row>
    <row r="74" spans="1:4" ht="20.100000000000001" hidden="1" customHeight="1">
      <c r="A74" s="31" t="s">
        <v>436</v>
      </c>
      <c r="B74" s="73"/>
      <c r="C74" s="25" t="s">
        <v>486</v>
      </c>
      <c r="D74" s="73"/>
    </row>
    <row r="75" spans="1:4" ht="20.100000000000001" customHeight="1">
      <c r="A75" s="31" t="s">
        <v>197</v>
      </c>
      <c r="B75" s="73">
        <f>SUM(B76:B77)</f>
        <v>185441</v>
      </c>
      <c r="C75" s="25" t="s">
        <v>5</v>
      </c>
      <c r="D75" s="73">
        <f>SUM(D76:D77)</f>
        <v>2503</v>
      </c>
    </row>
    <row r="76" spans="1:4" ht="20.100000000000001" customHeight="1">
      <c r="A76" s="31" t="s">
        <v>198</v>
      </c>
      <c r="B76" s="73">
        <v>14800</v>
      </c>
      <c r="C76" s="25" t="s">
        <v>465</v>
      </c>
      <c r="D76" s="73"/>
    </row>
    <row r="77" spans="1:4" ht="20.100000000000001" customHeight="1">
      <c r="A77" s="31" t="s">
        <v>199</v>
      </c>
      <c r="B77" s="73">
        <f>8853+161788</f>
        <v>170641</v>
      </c>
      <c r="C77" s="25" t="s">
        <v>200</v>
      </c>
      <c r="D77" s="73">
        <v>2503</v>
      </c>
    </row>
    <row r="78" spans="1:4" ht="20.100000000000001" customHeight="1">
      <c r="A78" s="24" t="s">
        <v>6</v>
      </c>
      <c r="B78" s="73">
        <v>33048</v>
      </c>
      <c r="C78" s="25" t="s">
        <v>7</v>
      </c>
      <c r="D78" s="73"/>
    </row>
    <row r="79" spans="1:4" ht="20.100000000000001" customHeight="1">
      <c r="A79" s="133"/>
      <c r="B79" s="133"/>
      <c r="C79" s="25" t="s">
        <v>266</v>
      </c>
      <c r="D79" s="73">
        <v>20543</v>
      </c>
    </row>
    <row r="80" spans="1:4" ht="20.100000000000001" customHeight="1">
      <c r="A80" s="24" t="s">
        <v>201</v>
      </c>
      <c r="B80" s="73">
        <f>SUM(B81:B83)</f>
        <v>3385</v>
      </c>
      <c r="C80" s="25" t="s">
        <v>308</v>
      </c>
      <c r="D80" s="73">
        <v>20543</v>
      </c>
    </row>
    <row r="81" spans="1:6" ht="20.100000000000001" customHeight="1">
      <c r="A81" s="75" t="s">
        <v>497</v>
      </c>
      <c r="B81" s="73">
        <v>2546</v>
      </c>
      <c r="C81" s="25" t="s">
        <v>309</v>
      </c>
      <c r="D81" s="73">
        <v>20543</v>
      </c>
    </row>
    <row r="82" spans="1:6" ht="20.100000000000001" customHeight="1">
      <c r="A82" s="75" t="s">
        <v>498</v>
      </c>
      <c r="B82" s="73">
        <v>614</v>
      </c>
      <c r="C82" s="25" t="s">
        <v>310</v>
      </c>
      <c r="D82" s="73"/>
    </row>
    <row r="83" spans="1:6" ht="20.100000000000001" customHeight="1">
      <c r="A83" s="75" t="s">
        <v>496</v>
      </c>
      <c r="B83" s="73">
        <v>225</v>
      </c>
      <c r="C83" s="25" t="s">
        <v>311</v>
      </c>
      <c r="D83" s="73"/>
    </row>
    <row r="84" spans="1:6" ht="20.100000000000001" customHeight="1">
      <c r="A84" s="75"/>
      <c r="B84" s="73"/>
      <c r="C84" s="25" t="s">
        <v>312</v>
      </c>
      <c r="D84" s="73"/>
    </row>
    <row r="85" spans="1:6" ht="20.100000000000001" customHeight="1">
      <c r="A85" s="24" t="s">
        <v>742</v>
      </c>
      <c r="B85" s="73">
        <v>257536</v>
      </c>
      <c r="C85" s="25" t="s">
        <v>278</v>
      </c>
      <c r="D85" s="73">
        <f>SUM(D86:D89)</f>
        <v>232640</v>
      </c>
    </row>
    <row r="86" spans="1:6" ht="20.100000000000001" customHeight="1">
      <c r="A86" s="24" t="s">
        <v>743</v>
      </c>
      <c r="B86" s="73">
        <v>257536</v>
      </c>
      <c r="C86" s="25" t="s">
        <v>744</v>
      </c>
      <c r="D86" s="73">
        <v>202804</v>
      </c>
    </row>
    <row r="87" spans="1:6" ht="20.100000000000001" customHeight="1">
      <c r="A87" s="24" t="s">
        <v>263</v>
      </c>
      <c r="B87" s="73">
        <v>227700</v>
      </c>
      <c r="C87" s="24" t="s">
        <v>745</v>
      </c>
      <c r="D87" s="133"/>
    </row>
    <row r="88" spans="1:6" ht="20.100000000000001" customHeight="1">
      <c r="A88" s="24" t="s">
        <v>739</v>
      </c>
      <c r="B88" s="73"/>
      <c r="C88" s="24" t="s">
        <v>746</v>
      </c>
      <c r="D88" s="73">
        <v>29836</v>
      </c>
    </row>
    <row r="89" spans="1:6" ht="20.100000000000001" customHeight="1">
      <c r="A89" s="24" t="s">
        <v>740</v>
      </c>
      <c r="B89" s="73">
        <v>29836</v>
      </c>
      <c r="C89" s="24" t="s">
        <v>747</v>
      </c>
      <c r="D89" s="133"/>
    </row>
    <row r="90" spans="1:6" ht="20.100000000000001" customHeight="1">
      <c r="A90" s="24" t="s">
        <v>741</v>
      </c>
      <c r="B90" s="73"/>
      <c r="C90" s="25" t="s">
        <v>620</v>
      </c>
      <c r="D90" s="73">
        <v>90000</v>
      </c>
    </row>
    <row r="91" spans="1:6" ht="20.100000000000001" customHeight="1">
      <c r="A91" s="24"/>
      <c r="B91" s="73"/>
      <c r="C91" s="25" t="s">
        <v>467</v>
      </c>
      <c r="D91" s="73"/>
    </row>
    <row r="92" spans="1:6" ht="20.100000000000001" customHeight="1">
      <c r="A92" s="24" t="s">
        <v>596</v>
      </c>
      <c r="B92" s="73">
        <v>31446</v>
      </c>
      <c r="C92" s="25" t="s">
        <v>469</v>
      </c>
      <c r="D92" s="73"/>
    </row>
    <row r="93" spans="1:6" ht="20.100000000000001" customHeight="1">
      <c r="A93" s="24" t="s">
        <v>466</v>
      </c>
      <c r="B93" s="73"/>
      <c r="C93" s="25" t="s">
        <v>8</v>
      </c>
      <c r="D93" s="73">
        <v>39763</v>
      </c>
    </row>
    <row r="94" spans="1:6" ht="20.100000000000001" customHeight="1">
      <c r="A94" s="24" t="s">
        <v>468</v>
      </c>
      <c r="B94" s="73"/>
      <c r="C94" s="25" t="s">
        <v>74</v>
      </c>
      <c r="D94" s="73">
        <v>39763</v>
      </c>
      <c r="F94" s="33"/>
    </row>
    <row r="95" spans="1:6" ht="20.100000000000001" customHeight="1">
      <c r="A95" s="24"/>
      <c r="B95" s="73"/>
      <c r="C95" s="25" t="s">
        <v>69</v>
      </c>
      <c r="D95" s="73"/>
    </row>
    <row r="96" spans="1:6" ht="20.100000000000001" customHeight="1">
      <c r="A96" s="24"/>
      <c r="B96" s="73"/>
      <c r="C96" s="25"/>
      <c r="D96" s="73"/>
      <c r="F96" s="33"/>
    </row>
    <row r="97" spans="1:6" ht="20.100000000000001" customHeight="1">
      <c r="A97" s="26" t="s">
        <v>75</v>
      </c>
      <c r="B97" s="73">
        <f>SUM(B5:B6,B75,B78:B80,B85,B92,B93)</f>
        <v>1007782</v>
      </c>
      <c r="C97" s="26" t="s">
        <v>76</v>
      </c>
      <c r="D97" s="73">
        <f>SUM(D5:D6,D75,D78,D79,D85,D90:D91,D93)</f>
        <v>1007782</v>
      </c>
      <c r="F97" s="63"/>
    </row>
  </sheetData>
  <mergeCells count="3">
    <mergeCell ref="A1:D1"/>
    <mergeCell ref="A2:D2"/>
    <mergeCell ref="A3:D3"/>
  </mergeCells>
  <phoneticPr fontId="2" type="noConversion"/>
  <printOptions horizontalCentered="1"/>
  <pageMargins left="0.51181102362204722" right="0.43307086614173229" top="0.43307086614173229" bottom="0.43307086614173229" header="0.27559055118110237" footer="0.15748031496062992"/>
  <pageSetup paperSize="9" scale="76" firstPageNumber="6" fitToHeight="0" orientation="portrait" useFirstPageNumber="1" r:id="rId1"/>
  <headerFooter alignWithMargins="0">
    <oddFooter>&amp;C&amp;14‐ 6 ‐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showGridLines="0" showZeros="0" view="pageLayout" zoomScaleNormal="100" workbookViewId="0">
      <selection activeCell="C104" sqref="C104"/>
    </sheetView>
  </sheetViews>
  <sheetFormatPr defaultColWidth="9.125" defaultRowHeight="14.25"/>
  <cols>
    <col min="1" max="1" width="44.125" style="14" customWidth="1"/>
    <col min="2" max="2" width="15.625" style="14" customWidth="1"/>
    <col min="3" max="3" width="44.125" style="14" customWidth="1"/>
    <col min="4" max="4" width="15.625" style="14" customWidth="1"/>
    <col min="5" max="5" width="9.125" style="14"/>
    <col min="6" max="6" width="10.5" style="14" customWidth="1"/>
    <col min="7" max="16384" width="9.125" style="14"/>
  </cols>
  <sheetData>
    <row r="1" spans="1:4" ht="27">
      <c r="A1" s="256" t="s">
        <v>831</v>
      </c>
      <c r="B1" s="256"/>
      <c r="C1" s="256"/>
      <c r="D1" s="256"/>
    </row>
    <row r="2" spans="1:4">
      <c r="A2" s="257" t="s">
        <v>832</v>
      </c>
      <c r="B2" s="257"/>
      <c r="C2" s="257"/>
      <c r="D2" s="257"/>
    </row>
    <row r="3" spans="1:4">
      <c r="A3" s="257" t="s">
        <v>182</v>
      </c>
      <c r="B3" s="257"/>
      <c r="C3" s="257"/>
      <c r="D3" s="257"/>
    </row>
    <row r="4" spans="1:4" ht="20.100000000000001" customHeight="1">
      <c r="A4" s="15" t="s">
        <v>0</v>
      </c>
      <c r="B4" s="15" t="s">
        <v>183</v>
      </c>
      <c r="C4" s="15" t="s">
        <v>0</v>
      </c>
      <c r="D4" s="15" t="s">
        <v>183</v>
      </c>
    </row>
    <row r="5" spans="1:4" ht="20.100000000000001" customHeight="1">
      <c r="A5" s="24" t="s">
        <v>260</v>
      </c>
      <c r="B5" s="73">
        <v>51545</v>
      </c>
      <c r="C5" s="24" t="s">
        <v>264</v>
      </c>
      <c r="D5" s="73">
        <v>55583</v>
      </c>
    </row>
    <row r="6" spans="1:4" ht="20.100000000000001" customHeight="1">
      <c r="A6" s="24" t="s">
        <v>4</v>
      </c>
      <c r="B6" s="73">
        <v>9432</v>
      </c>
      <c r="C6" s="25" t="s">
        <v>184</v>
      </c>
      <c r="D6" s="73"/>
    </row>
    <row r="7" spans="1:4" ht="20.100000000000001" customHeight="1">
      <c r="A7" s="24" t="s">
        <v>68</v>
      </c>
      <c r="B7" s="73">
        <v>491</v>
      </c>
      <c r="C7" s="25" t="s">
        <v>185</v>
      </c>
      <c r="D7" s="73"/>
    </row>
    <row r="8" spans="1:4" ht="20.100000000000001" customHeight="1">
      <c r="A8" s="24" t="s">
        <v>70</v>
      </c>
      <c r="B8" s="73"/>
      <c r="C8" s="25" t="s">
        <v>186</v>
      </c>
      <c r="D8" s="73"/>
    </row>
    <row r="9" spans="1:4" ht="20.100000000000001" customHeight="1">
      <c r="A9" s="24" t="s">
        <v>448</v>
      </c>
      <c r="B9" s="73"/>
      <c r="C9" s="25" t="s">
        <v>449</v>
      </c>
      <c r="D9" s="73"/>
    </row>
    <row r="10" spans="1:4" ht="20.100000000000001" customHeight="1">
      <c r="A10" s="24" t="s">
        <v>450</v>
      </c>
      <c r="B10" s="73"/>
      <c r="C10" s="25" t="s">
        <v>451</v>
      </c>
      <c r="D10" s="73"/>
    </row>
    <row r="11" spans="1:4" ht="20.100000000000001" customHeight="1">
      <c r="A11" s="24" t="s">
        <v>452</v>
      </c>
      <c r="B11" s="73"/>
      <c r="C11" s="25" t="s">
        <v>453</v>
      </c>
      <c r="D11" s="73"/>
    </row>
    <row r="12" spans="1:4" ht="20.100000000000001" customHeight="1">
      <c r="A12" s="24" t="s">
        <v>454</v>
      </c>
      <c r="B12" s="73">
        <v>490</v>
      </c>
      <c r="C12" s="25" t="s">
        <v>455</v>
      </c>
      <c r="D12" s="73"/>
    </row>
    <row r="13" spans="1:4" ht="20.100000000000001" customHeight="1">
      <c r="A13" s="24" t="s">
        <v>833</v>
      </c>
      <c r="B13" s="73">
        <v>1</v>
      </c>
      <c r="C13" s="25" t="s">
        <v>834</v>
      </c>
      <c r="D13" s="73"/>
    </row>
    <row r="14" spans="1:4" ht="20.100000000000001" customHeight="1">
      <c r="A14" s="24" t="s">
        <v>71</v>
      </c>
      <c r="B14" s="73">
        <v>6082</v>
      </c>
      <c r="C14" s="25" t="s">
        <v>187</v>
      </c>
      <c r="D14" s="73"/>
    </row>
    <row r="15" spans="1:4" ht="20.100000000000001" customHeight="1">
      <c r="A15" s="24" t="s">
        <v>226</v>
      </c>
      <c r="B15" s="73">
        <v>234</v>
      </c>
      <c r="C15" s="25" t="s">
        <v>188</v>
      </c>
      <c r="D15" s="73"/>
    </row>
    <row r="16" spans="1:4" ht="20.100000000000001" customHeight="1">
      <c r="A16" s="24" t="s">
        <v>227</v>
      </c>
      <c r="B16" s="73">
        <v>18</v>
      </c>
      <c r="C16" s="25" t="s">
        <v>189</v>
      </c>
      <c r="D16" s="73"/>
    </row>
    <row r="17" spans="1:4" ht="20.100000000000001" customHeight="1">
      <c r="A17" s="24" t="s">
        <v>228</v>
      </c>
      <c r="B17" s="73"/>
      <c r="C17" s="25" t="s">
        <v>190</v>
      </c>
      <c r="D17" s="73"/>
    </row>
    <row r="18" spans="1:4" ht="20.100000000000001" customHeight="1">
      <c r="A18" s="24" t="s">
        <v>229</v>
      </c>
      <c r="B18" s="73">
        <v>45</v>
      </c>
      <c r="C18" s="25" t="s">
        <v>191</v>
      </c>
      <c r="D18" s="73"/>
    </row>
    <row r="19" spans="1:4" ht="20.100000000000001" customHeight="1">
      <c r="A19" s="24" t="s">
        <v>230</v>
      </c>
      <c r="B19" s="73"/>
      <c r="C19" s="25" t="s">
        <v>207</v>
      </c>
      <c r="D19" s="73"/>
    </row>
    <row r="20" spans="1:4" ht="20.100000000000001" customHeight="1">
      <c r="A20" s="24" t="s">
        <v>231</v>
      </c>
      <c r="B20" s="73"/>
      <c r="C20" s="25" t="s">
        <v>192</v>
      </c>
      <c r="D20" s="73"/>
    </row>
    <row r="21" spans="1:4" ht="20.100000000000001" customHeight="1">
      <c r="A21" s="24" t="s">
        <v>232</v>
      </c>
      <c r="B21" s="73"/>
      <c r="C21" s="25" t="s">
        <v>202</v>
      </c>
      <c r="D21" s="73"/>
    </row>
    <row r="22" spans="1:4" ht="20.100000000000001" customHeight="1">
      <c r="A22" s="24" t="s">
        <v>456</v>
      </c>
      <c r="B22" s="73"/>
      <c r="C22" s="25" t="s">
        <v>457</v>
      </c>
      <c r="D22" s="73"/>
    </row>
    <row r="23" spans="1:4" ht="20.100000000000001" customHeight="1">
      <c r="A23" s="24" t="s">
        <v>458</v>
      </c>
      <c r="B23" s="73"/>
      <c r="C23" s="25" t="s">
        <v>459</v>
      </c>
      <c r="D23" s="73"/>
    </row>
    <row r="24" spans="1:4" ht="20.100000000000001" customHeight="1">
      <c r="A24" s="24" t="s">
        <v>460</v>
      </c>
      <c r="B24" s="73"/>
      <c r="C24" s="24" t="s">
        <v>835</v>
      </c>
      <c r="D24" s="73"/>
    </row>
    <row r="25" spans="1:4" ht="20.100000000000001" customHeight="1">
      <c r="A25" s="24" t="s">
        <v>233</v>
      </c>
      <c r="B25" s="73"/>
      <c r="C25" s="25" t="s">
        <v>265</v>
      </c>
      <c r="D25" s="73"/>
    </row>
    <row r="26" spans="1:4" ht="20.100000000000001" customHeight="1">
      <c r="A26" s="24" t="s">
        <v>234</v>
      </c>
      <c r="B26" s="73"/>
      <c r="C26" s="25" t="s">
        <v>193</v>
      </c>
      <c r="D26" s="73"/>
    </row>
    <row r="27" spans="1:4" ht="20.100000000000001" customHeight="1">
      <c r="A27" s="24" t="s">
        <v>235</v>
      </c>
      <c r="B27" s="73"/>
      <c r="C27" s="25" t="s">
        <v>194</v>
      </c>
      <c r="D27" s="73"/>
    </row>
    <row r="28" spans="1:4" ht="20.100000000000001" customHeight="1">
      <c r="A28" s="24" t="s">
        <v>236</v>
      </c>
      <c r="B28" s="73">
        <v>40</v>
      </c>
      <c r="C28" s="25" t="s">
        <v>208</v>
      </c>
      <c r="D28" s="73"/>
    </row>
    <row r="29" spans="1:4" ht="20.100000000000001" customHeight="1">
      <c r="A29" s="24" t="s">
        <v>461</v>
      </c>
      <c r="B29" s="73">
        <v>213</v>
      </c>
      <c r="C29" s="25" t="s">
        <v>462</v>
      </c>
      <c r="D29" s="73"/>
    </row>
    <row r="30" spans="1:4" ht="20.100000000000001" customHeight="1">
      <c r="A30" s="24" t="s">
        <v>836</v>
      </c>
      <c r="B30" s="73"/>
      <c r="C30" s="25" t="s">
        <v>837</v>
      </c>
      <c r="D30" s="73"/>
    </row>
    <row r="31" spans="1:4" ht="20.100000000000001" customHeight="1">
      <c r="A31" s="24" t="s">
        <v>463</v>
      </c>
      <c r="B31" s="73">
        <v>225</v>
      </c>
      <c r="C31" s="25" t="s">
        <v>464</v>
      </c>
      <c r="D31" s="73"/>
    </row>
    <row r="32" spans="1:4" ht="20.100000000000001" customHeight="1">
      <c r="A32" s="24" t="s">
        <v>573</v>
      </c>
      <c r="B32" s="73"/>
      <c r="C32" s="25" t="s">
        <v>599</v>
      </c>
      <c r="D32" s="73"/>
    </row>
    <row r="33" spans="1:4" ht="20.100000000000001" customHeight="1">
      <c r="A33" s="24" t="s">
        <v>574</v>
      </c>
      <c r="B33" s="73"/>
      <c r="C33" s="25" t="s">
        <v>600</v>
      </c>
      <c r="D33" s="73"/>
    </row>
    <row r="34" spans="1:4" ht="20.100000000000001" customHeight="1">
      <c r="A34" s="24" t="s">
        <v>575</v>
      </c>
      <c r="B34" s="73"/>
      <c r="C34" s="25" t="s">
        <v>601</v>
      </c>
      <c r="D34" s="73"/>
    </row>
    <row r="35" spans="1:4" ht="20.100000000000001" customHeight="1">
      <c r="A35" s="24" t="s">
        <v>576</v>
      </c>
      <c r="B35" s="73"/>
      <c r="C35" s="25" t="s">
        <v>602</v>
      </c>
      <c r="D35" s="73"/>
    </row>
    <row r="36" spans="1:4" ht="20.100000000000001" customHeight="1">
      <c r="A36" s="24" t="s">
        <v>577</v>
      </c>
      <c r="B36" s="73"/>
      <c r="C36" s="25" t="s">
        <v>603</v>
      </c>
      <c r="D36" s="73"/>
    </row>
    <row r="37" spans="1:4" ht="20.100000000000001" customHeight="1">
      <c r="A37" s="24" t="s">
        <v>578</v>
      </c>
      <c r="B37" s="73">
        <v>170</v>
      </c>
      <c r="C37" s="25" t="s">
        <v>604</v>
      </c>
      <c r="D37" s="73"/>
    </row>
    <row r="38" spans="1:4" ht="20.100000000000001" customHeight="1">
      <c r="A38" s="24" t="s">
        <v>579</v>
      </c>
      <c r="B38" s="73">
        <v>10</v>
      </c>
      <c r="C38" s="25" t="s">
        <v>605</v>
      </c>
      <c r="D38" s="73"/>
    </row>
    <row r="39" spans="1:4" ht="20.100000000000001" customHeight="1">
      <c r="A39" s="24" t="s">
        <v>580</v>
      </c>
      <c r="B39" s="73">
        <v>146</v>
      </c>
      <c r="C39" s="25" t="s">
        <v>606</v>
      </c>
      <c r="D39" s="73"/>
    </row>
    <row r="40" spans="1:4" ht="20.100000000000001" customHeight="1">
      <c r="A40" s="24" t="s">
        <v>581</v>
      </c>
      <c r="B40" s="73">
        <v>210</v>
      </c>
      <c r="C40" s="25" t="s">
        <v>607</v>
      </c>
      <c r="D40" s="73"/>
    </row>
    <row r="41" spans="1:4" ht="20.100000000000001" customHeight="1">
      <c r="A41" s="24" t="s">
        <v>582</v>
      </c>
      <c r="B41" s="73">
        <v>640</v>
      </c>
      <c r="C41" s="25" t="s">
        <v>608</v>
      </c>
      <c r="D41" s="73"/>
    </row>
    <row r="42" spans="1:4" ht="20.100000000000001" customHeight="1">
      <c r="A42" s="24" t="s">
        <v>583</v>
      </c>
      <c r="B42" s="73"/>
      <c r="C42" s="25" t="s">
        <v>609</v>
      </c>
      <c r="D42" s="73"/>
    </row>
    <row r="43" spans="1:4" ht="20.100000000000001" customHeight="1">
      <c r="A43" s="24" t="s">
        <v>584</v>
      </c>
      <c r="B43" s="73">
        <v>3564</v>
      </c>
      <c r="C43" s="25" t="s">
        <v>610</v>
      </c>
      <c r="D43" s="73"/>
    </row>
    <row r="44" spans="1:4" ht="20.100000000000001" customHeight="1">
      <c r="A44" s="24" t="s">
        <v>585</v>
      </c>
      <c r="B44" s="73"/>
      <c r="C44" s="25" t="s">
        <v>611</v>
      </c>
      <c r="D44" s="73"/>
    </row>
    <row r="45" spans="1:4" ht="20.100000000000001" customHeight="1">
      <c r="A45" s="24" t="s">
        <v>586</v>
      </c>
      <c r="B45" s="73"/>
      <c r="C45" s="25" t="s">
        <v>612</v>
      </c>
      <c r="D45" s="73"/>
    </row>
    <row r="46" spans="1:4" ht="20.100000000000001" customHeight="1">
      <c r="A46" s="24" t="s">
        <v>587</v>
      </c>
      <c r="B46" s="73"/>
      <c r="C46" s="25" t="s">
        <v>613</v>
      </c>
      <c r="D46" s="73"/>
    </row>
    <row r="47" spans="1:4" ht="20.100000000000001" customHeight="1">
      <c r="A47" s="24" t="s">
        <v>588</v>
      </c>
      <c r="B47" s="73"/>
      <c r="C47" s="25" t="s">
        <v>614</v>
      </c>
      <c r="D47" s="73"/>
    </row>
    <row r="48" spans="1:4" ht="20.100000000000001" customHeight="1">
      <c r="A48" s="24" t="s">
        <v>589</v>
      </c>
      <c r="B48" s="73"/>
      <c r="C48" s="25" t="s">
        <v>615</v>
      </c>
      <c r="D48" s="73"/>
    </row>
    <row r="49" spans="1:4" ht="20.100000000000001" customHeight="1">
      <c r="A49" s="24" t="s">
        <v>590</v>
      </c>
      <c r="B49" s="73">
        <v>238</v>
      </c>
      <c r="C49" s="25" t="s">
        <v>616</v>
      </c>
      <c r="D49" s="73"/>
    </row>
    <row r="50" spans="1:4" ht="20.100000000000001" customHeight="1">
      <c r="A50" s="24" t="s">
        <v>591</v>
      </c>
      <c r="B50" s="73"/>
      <c r="C50" s="25" t="s">
        <v>617</v>
      </c>
      <c r="D50" s="73"/>
    </row>
    <row r="51" spans="1:4" ht="20.100000000000001" customHeight="1">
      <c r="A51" s="24" t="s">
        <v>592</v>
      </c>
      <c r="B51" s="73"/>
      <c r="C51" s="25" t="s">
        <v>618</v>
      </c>
      <c r="D51" s="73"/>
    </row>
    <row r="52" spans="1:4" ht="20.100000000000001" customHeight="1">
      <c r="A52" s="24" t="s">
        <v>237</v>
      </c>
      <c r="B52" s="73">
        <v>329</v>
      </c>
      <c r="C52" s="25" t="s">
        <v>195</v>
      </c>
      <c r="D52" s="73"/>
    </row>
    <row r="53" spans="1:4" ht="20.100000000000001" customHeight="1">
      <c r="A53" s="24" t="s">
        <v>72</v>
      </c>
      <c r="B53" s="73">
        <v>2859</v>
      </c>
      <c r="C53" s="25" t="s">
        <v>196</v>
      </c>
      <c r="D53" s="73"/>
    </row>
    <row r="54" spans="1:4" ht="20.100000000000001" customHeight="1">
      <c r="A54" s="24" t="s">
        <v>470</v>
      </c>
      <c r="B54" s="73"/>
      <c r="C54" s="25" t="s">
        <v>470</v>
      </c>
      <c r="D54" s="73"/>
    </row>
    <row r="55" spans="1:4" ht="20.100000000000001" customHeight="1">
      <c r="A55" s="24" t="s">
        <v>471</v>
      </c>
      <c r="B55" s="73"/>
      <c r="C55" s="25" t="s">
        <v>471</v>
      </c>
      <c r="D55" s="73"/>
    </row>
    <row r="56" spans="1:4" ht="20.100000000000001" customHeight="1">
      <c r="A56" s="24" t="s">
        <v>472</v>
      </c>
      <c r="B56" s="73"/>
      <c r="C56" s="25" t="s">
        <v>472</v>
      </c>
      <c r="D56" s="73"/>
    </row>
    <row r="57" spans="1:4" ht="20.100000000000001" customHeight="1">
      <c r="A57" s="24" t="s">
        <v>473</v>
      </c>
      <c r="B57" s="73"/>
      <c r="C57" s="25" t="s">
        <v>473</v>
      </c>
      <c r="D57" s="73"/>
    </row>
    <row r="58" spans="1:4" ht="20.100000000000001" customHeight="1">
      <c r="A58" s="24" t="s">
        <v>474</v>
      </c>
      <c r="B58" s="73"/>
      <c r="C58" s="25" t="s">
        <v>474</v>
      </c>
      <c r="D58" s="73"/>
    </row>
    <row r="59" spans="1:4" ht="20.100000000000001" customHeight="1">
      <c r="A59" s="24" t="s">
        <v>475</v>
      </c>
      <c r="B59" s="73">
        <v>49</v>
      </c>
      <c r="C59" s="25" t="s">
        <v>475</v>
      </c>
      <c r="D59" s="73"/>
    </row>
    <row r="60" spans="1:4" ht="20.100000000000001" customHeight="1">
      <c r="A60" s="24" t="s">
        <v>838</v>
      </c>
      <c r="B60" s="73"/>
      <c r="C60" s="25" t="s">
        <v>838</v>
      </c>
      <c r="D60" s="73"/>
    </row>
    <row r="61" spans="1:4" ht="20.100000000000001" customHeight="1">
      <c r="A61" s="24" t="s">
        <v>476</v>
      </c>
      <c r="B61" s="73"/>
      <c r="C61" s="25" t="s">
        <v>476</v>
      </c>
      <c r="D61" s="73"/>
    </row>
    <row r="62" spans="1:4" ht="20.100000000000001" customHeight="1">
      <c r="A62" s="24" t="s">
        <v>839</v>
      </c>
      <c r="B62" s="73"/>
      <c r="C62" s="25" t="s">
        <v>839</v>
      </c>
      <c r="D62" s="73"/>
    </row>
    <row r="63" spans="1:4" ht="20.100000000000001" customHeight="1">
      <c r="A63" s="24" t="s">
        <v>477</v>
      </c>
      <c r="B63" s="73">
        <v>560</v>
      </c>
      <c r="C63" s="25" t="s">
        <v>477</v>
      </c>
      <c r="D63" s="73"/>
    </row>
    <row r="64" spans="1:4" ht="20.100000000000001" customHeight="1">
      <c r="A64" s="24" t="s">
        <v>478</v>
      </c>
      <c r="B64" s="73"/>
      <c r="C64" s="25" t="s">
        <v>478</v>
      </c>
      <c r="D64" s="73"/>
    </row>
    <row r="65" spans="1:4" ht="20.100000000000001" customHeight="1">
      <c r="A65" s="24" t="s">
        <v>479</v>
      </c>
      <c r="B65" s="73">
        <v>162</v>
      </c>
      <c r="C65" s="25" t="s">
        <v>479</v>
      </c>
      <c r="D65" s="73"/>
    </row>
    <row r="66" spans="1:4" ht="20.100000000000001" customHeight="1">
      <c r="A66" s="24" t="s">
        <v>480</v>
      </c>
      <c r="B66" s="73"/>
      <c r="C66" s="25" t="s">
        <v>480</v>
      </c>
      <c r="D66" s="73"/>
    </row>
    <row r="67" spans="1:4" ht="20.100000000000001" customHeight="1">
      <c r="A67" s="24" t="s">
        <v>481</v>
      </c>
      <c r="B67" s="73">
        <v>766</v>
      </c>
      <c r="C67" s="25" t="s">
        <v>481</v>
      </c>
      <c r="D67" s="73"/>
    </row>
    <row r="68" spans="1:4" ht="20.100000000000001" customHeight="1">
      <c r="A68" s="24" t="s">
        <v>482</v>
      </c>
      <c r="B68" s="73">
        <v>104</v>
      </c>
      <c r="C68" s="25" t="s">
        <v>482</v>
      </c>
      <c r="D68" s="73"/>
    </row>
    <row r="69" spans="1:4" ht="20.100000000000001" customHeight="1">
      <c r="A69" s="24" t="s">
        <v>483</v>
      </c>
      <c r="B69" s="73">
        <v>3</v>
      </c>
      <c r="C69" s="25" t="s">
        <v>483</v>
      </c>
      <c r="D69" s="73"/>
    </row>
    <row r="70" spans="1:4" ht="20.100000000000001" customHeight="1">
      <c r="A70" s="24" t="s">
        <v>840</v>
      </c>
      <c r="B70" s="73"/>
      <c r="C70" s="25" t="s">
        <v>840</v>
      </c>
      <c r="D70" s="73"/>
    </row>
    <row r="71" spans="1:4" ht="20.100000000000001" customHeight="1">
      <c r="A71" s="24" t="s">
        <v>484</v>
      </c>
      <c r="B71" s="73">
        <v>1200</v>
      </c>
      <c r="C71" s="25" t="s">
        <v>484</v>
      </c>
      <c r="D71" s="73"/>
    </row>
    <row r="72" spans="1:4" ht="20.100000000000001" customHeight="1">
      <c r="A72" s="24" t="s">
        <v>485</v>
      </c>
      <c r="B72" s="73"/>
      <c r="C72" s="25" t="s">
        <v>485</v>
      </c>
      <c r="D72" s="73"/>
    </row>
    <row r="73" spans="1:4" ht="20.100000000000001" customHeight="1">
      <c r="A73" s="24" t="s">
        <v>436</v>
      </c>
      <c r="B73" s="73">
        <v>15</v>
      </c>
      <c r="C73" s="25" t="s">
        <v>486</v>
      </c>
      <c r="D73" s="73"/>
    </row>
    <row r="74" spans="1:4" ht="20.100000000000001" customHeight="1">
      <c r="A74" s="24" t="s">
        <v>197</v>
      </c>
      <c r="B74" s="73"/>
      <c r="C74" s="25" t="s">
        <v>5</v>
      </c>
      <c r="D74" s="73">
        <v>1360</v>
      </c>
    </row>
    <row r="75" spans="1:4" ht="20.100000000000001" customHeight="1">
      <c r="A75" s="24" t="s">
        <v>198</v>
      </c>
      <c r="B75" s="73"/>
      <c r="C75" s="25" t="s">
        <v>465</v>
      </c>
      <c r="D75" s="73"/>
    </row>
    <row r="76" spans="1:4" ht="20.100000000000001" customHeight="1">
      <c r="A76" s="24" t="s">
        <v>199</v>
      </c>
      <c r="B76" s="73"/>
      <c r="C76" s="25" t="s">
        <v>200</v>
      </c>
      <c r="D76" s="73">
        <v>1360</v>
      </c>
    </row>
    <row r="77" spans="1:4" ht="20.100000000000001" customHeight="1">
      <c r="A77" s="24" t="s">
        <v>6</v>
      </c>
      <c r="B77" s="73">
        <v>214</v>
      </c>
      <c r="C77" s="25"/>
      <c r="D77" s="73"/>
    </row>
    <row r="78" spans="1:4" ht="20.100000000000001" customHeight="1">
      <c r="A78" s="24" t="s">
        <v>201</v>
      </c>
      <c r="B78" s="73">
        <v>2830</v>
      </c>
      <c r="C78" s="25" t="s">
        <v>7</v>
      </c>
      <c r="D78" s="73"/>
    </row>
    <row r="79" spans="1:4" ht="20.100000000000001" customHeight="1">
      <c r="A79" s="24" t="s">
        <v>841</v>
      </c>
      <c r="B79" s="73">
        <v>2830</v>
      </c>
      <c r="C79" s="25"/>
      <c r="D79" s="73"/>
    </row>
    <row r="80" spans="1:4" ht="20.100000000000001" customHeight="1">
      <c r="A80" s="24" t="s">
        <v>842</v>
      </c>
      <c r="B80" s="73"/>
      <c r="C80" s="25"/>
      <c r="D80" s="73"/>
    </row>
    <row r="81" spans="1:6" ht="20.100000000000001" customHeight="1">
      <c r="A81" s="24" t="s">
        <v>843</v>
      </c>
      <c r="B81" s="73"/>
      <c r="C81" s="25"/>
      <c r="D81" s="73"/>
    </row>
    <row r="82" spans="1:6" ht="20.100000000000001" customHeight="1">
      <c r="A82" s="32" t="s">
        <v>73</v>
      </c>
      <c r="B82" s="73">
        <v>3718</v>
      </c>
      <c r="C82" s="25" t="s">
        <v>266</v>
      </c>
      <c r="D82" s="73">
        <v>4686</v>
      </c>
    </row>
    <row r="83" spans="1:6" ht="20.100000000000001" customHeight="1">
      <c r="A83" s="24" t="s">
        <v>261</v>
      </c>
      <c r="B83" s="73">
        <v>3718</v>
      </c>
      <c r="C83" s="25" t="s">
        <v>308</v>
      </c>
      <c r="D83" s="73">
        <v>4686</v>
      </c>
    </row>
    <row r="84" spans="1:6" ht="20.100000000000001" customHeight="1">
      <c r="A84" s="24" t="s">
        <v>262</v>
      </c>
      <c r="B84" s="73">
        <v>3718</v>
      </c>
      <c r="C84" s="25" t="s">
        <v>309</v>
      </c>
      <c r="D84" s="73">
        <v>4658</v>
      </c>
    </row>
    <row r="85" spans="1:6" ht="20.100000000000001" customHeight="1">
      <c r="A85" s="32" t="s">
        <v>263</v>
      </c>
      <c r="B85" s="73">
        <v>3718</v>
      </c>
      <c r="C85" s="25" t="s">
        <v>310</v>
      </c>
      <c r="D85" s="73"/>
    </row>
    <row r="86" spans="1:6" ht="20.100000000000001" customHeight="1">
      <c r="A86" s="32"/>
      <c r="B86" s="73"/>
      <c r="C86" s="25" t="s">
        <v>311</v>
      </c>
      <c r="D86" s="73">
        <v>28</v>
      </c>
    </row>
    <row r="87" spans="1:6" ht="20.100000000000001" customHeight="1">
      <c r="A87" s="32"/>
      <c r="B87" s="73"/>
      <c r="C87" s="25" t="s">
        <v>312</v>
      </c>
      <c r="D87" s="73"/>
    </row>
    <row r="88" spans="1:6" ht="20.100000000000001" customHeight="1">
      <c r="A88" s="32"/>
      <c r="B88" s="73"/>
      <c r="C88" s="25" t="s">
        <v>278</v>
      </c>
      <c r="D88" s="73"/>
    </row>
    <row r="89" spans="1:6" ht="20.100000000000001" customHeight="1">
      <c r="A89" s="32"/>
      <c r="B89" s="73"/>
      <c r="C89" s="25" t="s">
        <v>313</v>
      </c>
      <c r="D89" s="73"/>
    </row>
    <row r="90" spans="1:6" ht="20.100000000000001" customHeight="1">
      <c r="A90" s="32" t="s">
        <v>440</v>
      </c>
      <c r="B90" s="73"/>
      <c r="C90" s="25" t="s">
        <v>844</v>
      </c>
      <c r="D90" s="73">
        <v>3094</v>
      </c>
    </row>
    <row r="91" spans="1:6" ht="20.100000000000001" customHeight="1">
      <c r="A91" s="24" t="s">
        <v>466</v>
      </c>
      <c r="B91" s="73"/>
      <c r="C91" s="25" t="s">
        <v>467</v>
      </c>
      <c r="D91" s="73"/>
    </row>
    <row r="92" spans="1:6" ht="20.100000000000001" customHeight="1">
      <c r="A92" s="24" t="s">
        <v>468</v>
      </c>
      <c r="B92" s="73"/>
      <c r="C92" s="25" t="s">
        <v>469</v>
      </c>
      <c r="D92" s="73"/>
      <c r="F92" s="33"/>
    </row>
    <row r="93" spans="1:6" ht="20.100000000000001" customHeight="1">
      <c r="A93" s="24"/>
      <c r="B93" s="73"/>
      <c r="C93" s="25" t="s">
        <v>8</v>
      </c>
      <c r="D93" s="73">
        <v>3016</v>
      </c>
    </row>
    <row r="94" spans="1:6" ht="20.100000000000001" customHeight="1">
      <c r="A94" s="24"/>
      <c r="B94" s="73"/>
      <c r="C94" s="25" t="s">
        <v>74</v>
      </c>
      <c r="D94" s="73">
        <v>3016</v>
      </c>
      <c r="F94" s="33"/>
    </row>
    <row r="95" spans="1:6" ht="20.100000000000001" customHeight="1">
      <c r="A95" s="24"/>
      <c r="B95" s="73"/>
      <c r="C95" s="25" t="s">
        <v>69</v>
      </c>
      <c r="D95" s="73"/>
      <c r="F95" s="33"/>
    </row>
    <row r="96" spans="1:6" ht="20.100000000000001" customHeight="1">
      <c r="A96" s="24"/>
      <c r="B96" s="73"/>
      <c r="C96" s="25"/>
      <c r="D96" s="73"/>
      <c r="F96" s="33"/>
    </row>
    <row r="97" spans="1:6" ht="20.100000000000001" customHeight="1">
      <c r="A97" s="26" t="s">
        <v>75</v>
      </c>
      <c r="B97" s="73">
        <f>SUM(B5:B6,B74,B77:B78,B82,B90,B91)</f>
        <v>67739</v>
      </c>
      <c r="C97" s="26" t="s">
        <v>76</v>
      </c>
      <c r="D97" s="73">
        <f>SUM(D5:D6,D74,D78,D82,D88,D90:D91,D93)</f>
        <v>67739</v>
      </c>
      <c r="F97" s="161"/>
    </row>
  </sheetData>
  <mergeCells count="3">
    <mergeCell ref="A1:D1"/>
    <mergeCell ref="A2:D2"/>
    <mergeCell ref="A3:D3"/>
  </mergeCells>
  <phoneticPr fontId="35" type="noConversion"/>
  <pageMargins left="0.7" right="0.7" top="0.75" bottom="0.75" header="0.3" footer="0.3"/>
  <pageSetup paperSize="9" scale="68" fitToHeight="0" orientation="portrait" r:id="rId1"/>
  <headerFooter>
    <oddFooter>&amp;C8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view="pageLayout" topLeftCell="A97" zoomScaleNormal="100" workbookViewId="0">
      <selection activeCell="C50" sqref="C50"/>
    </sheetView>
  </sheetViews>
  <sheetFormatPr defaultColWidth="9.125" defaultRowHeight="14.25"/>
  <cols>
    <col min="1" max="1" width="44.125" style="14" customWidth="1"/>
    <col min="2" max="2" width="15.625" style="14" customWidth="1"/>
    <col min="3" max="3" width="44.125" style="14" customWidth="1"/>
    <col min="4" max="4" width="15.625" style="14" customWidth="1"/>
    <col min="5" max="5" width="9.125" style="14"/>
    <col min="6" max="6" width="10.5" style="14" customWidth="1"/>
    <col min="7" max="16384" width="9.125" style="14"/>
  </cols>
  <sheetData>
    <row r="1" spans="1:4" ht="27">
      <c r="A1" s="259" t="s">
        <v>883</v>
      </c>
      <c r="B1" s="259"/>
      <c r="C1" s="259"/>
      <c r="D1" s="259"/>
    </row>
    <row r="2" spans="1:4">
      <c r="A2" s="257" t="s">
        <v>930</v>
      </c>
      <c r="B2" s="257"/>
      <c r="C2" s="257"/>
      <c r="D2" s="257"/>
    </row>
    <row r="3" spans="1:4">
      <c r="A3" s="257" t="s">
        <v>182</v>
      </c>
      <c r="B3" s="257"/>
      <c r="C3" s="257"/>
      <c r="D3" s="257"/>
    </row>
    <row r="4" spans="1:4" ht="20.100000000000001" customHeight="1">
      <c r="A4" s="15" t="s">
        <v>0</v>
      </c>
      <c r="B4" s="15" t="s">
        <v>183</v>
      </c>
      <c r="C4" s="15" t="s">
        <v>0</v>
      </c>
      <c r="D4" s="15" t="s">
        <v>183</v>
      </c>
    </row>
    <row r="5" spans="1:4" ht="20.100000000000001" customHeight="1">
      <c r="A5" s="24" t="s">
        <v>260</v>
      </c>
      <c r="B5" s="73">
        <v>259068</v>
      </c>
      <c r="C5" s="24" t="s">
        <v>264</v>
      </c>
      <c r="D5" s="73">
        <v>85169</v>
      </c>
    </row>
    <row r="6" spans="1:4" ht="20.100000000000001" customHeight="1">
      <c r="A6" s="24" t="s">
        <v>4</v>
      </c>
      <c r="B6" s="73">
        <v>11846</v>
      </c>
      <c r="C6" s="25" t="s">
        <v>184</v>
      </c>
      <c r="D6" s="73"/>
    </row>
    <row r="7" spans="1:4" ht="20.100000000000001" customHeight="1">
      <c r="A7" s="24" t="s">
        <v>68</v>
      </c>
      <c r="B7" s="73">
        <v>448</v>
      </c>
      <c r="C7" s="25" t="s">
        <v>185</v>
      </c>
      <c r="D7" s="73"/>
    </row>
    <row r="8" spans="1:4" ht="20.100000000000001" customHeight="1">
      <c r="A8" s="24" t="s">
        <v>70</v>
      </c>
      <c r="B8" s="73"/>
      <c r="C8" s="25" t="s">
        <v>186</v>
      </c>
      <c r="D8" s="73"/>
    </row>
    <row r="9" spans="1:4" ht="20.100000000000001" customHeight="1">
      <c r="A9" s="24" t="s">
        <v>448</v>
      </c>
      <c r="B9" s="73"/>
      <c r="C9" s="25" t="s">
        <v>449</v>
      </c>
      <c r="D9" s="73"/>
    </row>
    <row r="10" spans="1:4" ht="20.100000000000001" customHeight="1">
      <c r="A10" s="24" t="s">
        <v>450</v>
      </c>
      <c r="B10" s="73"/>
      <c r="C10" s="25" t="s">
        <v>451</v>
      </c>
      <c r="D10" s="73"/>
    </row>
    <row r="11" spans="1:4" ht="20.100000000000001" customHeight="1">
      <c r="A11" s="24" t="s">
        <v>452</v>
      </c>
      <c r="B11" s="73"/>
      <c r="C11" s="25" t="s">
        <v>453</v>
      </c>
      <c r="D11" s="73"/>
    </row>
    <row r="12" spans="1:4" ht="20.100000000000001" customHeight="1">
      <c r="A12" s="24" t="s">
        <v>454</v>
      </c>
      <c r="B12" s="73">
        <v>440</v>
      </c>
      <c r="C12" s="25" t="s">
        <v>455</v>
      </c>
      <c r="D12" s="73"/>
    </row>
    <row r="13" spans="1:4" ht="20.100000000000001" customHeight="1">
      <c r="A13" s="24" t="s">
        <v>833</v>
      </c>
      <c r="B13" s="73">
        <v>8</v>
      </c>
      <c r="C13" s="25" t="s">
        <v>834</v>
      </c>
      <c r="D13" s="73"/>
    </row>
    <row r="14" spans="1:4" ht="20.100000000000001" customHeight="1">
      <c r="A14" s="24" t="s">
        <v>71</v>
      </c>
      <c r="B14" s="73">
        <v>6793</v>
      </c>
      <c r="C14" s="25" t="s">
        <v>187</v>
      </c>
      <c r="D14" s="73"/>
    </row>
    <row r="15" spans="1:4" ht="20.100000000000001" customHeight="1">
      <c r="A15" s="24" t="s">
        <v>226</v>
      </c>
      <c r="B15" s="73">
        <v>19</v>
      </c>
      <c r="C15" s="25" t="s">
        <v>188</v>
      </c>
      <c r="D15" s="73"/>
    </row>
    <row r="16" spans="1:4" ht="20.100000000000001" customHeight="1">
      <c r="A16" s="24" t="s">
        <v>227</v>
      </c>
      <c r="B16" s="73"/>
      <c r="C16" s="25" t="s">
        <v>189</v>
      </c>
      <c r="D16" s="73"/>
    </row>
    <row r="17" spans="1:4" ht="20.100000000000001" customHeight="1">
      <c r="A17" s="24" t="s">
        <v>228</v>
      </c>
      <c r="B17" s="73"/>
      <c r="C17" s="25" t="s">
        <v>190</v>
      </c>
      <c r="D17" s="73"/>
    </row>
    <row r="18" spans="1:4" ht="20.100000000000001" customHeight="1">
      <c r="A18" s="24" t="s">
        <v>229</v>
      </c>
      <c r="B18" s="73">
        <v>50</v>
      </c>
      <c r="C18" s="25" t="s">
        <v>191</v>
      </c>
      <c r="D18" s="73"/>
    </row>
    <row r="19" spans="1:4" ht="20.100000000000001" customHeight="1">
      <c r="A19" s="24" t="s">
        <v>230</v>
      </c>
      <c r="B19" s="73"/>
      <c r="C19" s="25" t="s">
        <v>207</v>
      </c>
      <c r="D19" s="73"/>
    </row>
    <row r="20" spans="1:4" ht="20.100000000000001" customHeight="1">
      <c r="A20" s="24" t="s">
        <v>231</v>
      </c>
      <c r="B20" s="73"/>
      <c r="C20" s="25" t="s">
        <v>192</v>
      </c>
      <c r="D20" s="73"/>
    </row>
    <row r="21" spans="1:4" ht="20.100000000000001" customHeight="1">
      <c r="A21" s="24" t="s">
        <v>232</v>
      </c>
      <c r="B21" s="73"/>
      <c r="C21" s="25" t="s">
        <v>202</v>
      </c>
      <c r="D21" s="73"/>
    </row>
    <row r="22" spans="1:4" ht="20.100000000000001" customHeight="1">
      <c r="A22" s="24" t="s">
        <v>456</v>
      </c>
      <c r="B22" s="73"/>
      <c r="C22" s="25" t="s">
        <v>457</v>
      </c>
      <c r="D22" s="73"/>
    </row>
    <row r="23" spans="1:4" ht="20.100000000000001" customHeight="1">
      <c r="A23" s="24" t="s">
        <v>458</v>
      </c>
      <c r="B23" s="73"/>
      <c r="C23" s="25" t="s">
        <v>459</v>
      </c>
      <c r="D23" s="73"/>
    </row>
    <row r="24" spans="1:4" ht="20.100000000000001" customHeight="1">
      <c r="A24" s="24" t="s">
        <v>460</v>
      </c>
      <c r="B24" s="73"/>
      <c r="C24" s="24" t="s">
        <v>835</v>
      </c>
      <c r="D24" s="73"/>
    </row>
    <row r="25" spans="1:4" ht="20.100000000000001" customHeight="1">
      <c r="A25" s="24" t="s">
        <v>233</v>
      </c>
      <c r="B25" s="73"/>
      <c r="C25" s="25" t="s">
        <v>265</v>
      </c>
      <c r="D25" s="73"/>
    </row>
    <row r="26" spans="1:4" ht="20.100000000000001" customHeight="1">
      <c r="A26" s="24" t="s">
        <v>234</v>
      </c>
      <c r="B26" s="73"/>
      <c r="C26" s="25" t="s">
        <v>193</v>
      </c>
      <c r="D26" s="73"/>
    </row>
    <row r="27" spans="1:4" ht="20.100000000000001" customHeight="1">
      <c r="A27" s="24" t="s">
        <v>235</v>
      </c>
      <c r="B27" s="73"/>
      <c r="C27" s="25" t="s">
        <v>194</v>
      </c>
      <c r="D27" s="73"/>
    </row>
    <row r="28" spans="1:4" ht="20.100000000000001" customHeight="1">
      <c r="A28" s="24" t="s">
        <v>236</v>
      </c>
      <c r="B28" s="73">
        <v>26</v>
      </c>
      <c r="C28" s="25" t="s">
        <v>208</v>
      </c>
      <c r="D28" s="73"/>
    </row>
    <row r="29" spans="1:4" ht="20.100000000000001" customHeight="1">
      <c r="A29" s="24" t="s">
        <v>461</v>
      </c>
      <c r="B29" s="73"/>
      <c r="C29" s="25" t="s">
        <v>462</v>
      </c>
      <c r="D29" s="73"/>
    </row>
    <row r="30" spans="1:4" ht="20.100000000000001" customHeight="1">
      <c r="A30" s="24" t="s">
        <v>836</v>
      </c>
      <c r="B30" s="73"/>
      <c r="C30" s="25" t="s">
        <v>837</v>
      </c>
      <c r="D30" s="73"/>
    </row>
    <row r="31" spans="1:4" ht="20.100000000000001" customHeight="1">
      <c r="A31" s="24" t="s">
        <v>463</v>
      </c>
      <c r="B31" s="73">
        <v>875</v>
      </c>
      <c r="C31" s="25" t="s">
        <v>464</v>
      </c>
      <c r="D31" s="73"/>
    </row>
    <row r="32" spans="1:4" ht="20.100000000000001" customHeight="1">
      <c r="A32" s="24" t="s">
        <v>573</v>
      </c>
      <c r="B32" s="73">
        <v>5</v>
      </c>
      <c r="C32" s="25" t="s">
        <v>599</v>
      </c>
      <c r="D32" s="73"/>
    </row>
    <row r="33" spans="1:4" ht="20.100000000000001" customHeight="1">
      <c r="A33" s="24" t="s">
        <v>574</v>
      </c>
      <c r="B33" s="73"/>
      <c r="C33" s="25" t="s">
        <v>600</v>
      </c>
      <c r="D33" s="73"/>
    </row>
    <row r="34" spans="1:4" ht="20.100000000000001" customHeight="1">
      <c r="A34" s="24" t="s">
        <v>575</v>
      </c>
      <c r="B34" s="73"/>
      <c r="C34" s="25" t="s">
        <v>601</v>
      </c>
      <c r="D34" s="73"/>
    </row>
    <row r="35" spans="1:4" ht="20.100000000000001" customHeight="1">
      <c r="A35" s="24" t="s">
        <v>576</v>
      </c>
      <c r="B35" s="73">
        <v>5</v>
      </c>
      <c r="C35" s="25" t="s">
        <v>602</v>
      </c>
      <c r="D35" s="73"/>
    </row>
    <row r="36" spans="1:4" ht="20.100000000000001" customHeight="1">
      <c r="A36" s="24" t="s">
        <v>577</v>
      </c>
      <c r="B36" s="73"/>
      <c r="C36" s="25" t="s">
        <v>603</v>
      </c>
      <c r="D36" s="73"/>
    </row>
    <row r="37" spans="1:4" ht="20.100000000000001" customHeight="1">
      <c r="A37" s="24" t="s">
        <v>578</v>
      </c>
      <c r="B37" s="73"/>
      <c r="C37" s="25" t="s">
        <v>604</v>
      </c>
      <c r="D37" s="73"/>
    </row>
    <row r="38" spans="1:4" ht="20.100000000000001" customHeight="1">
      <c r="A38" s="24" t="s">
        <v>579</v>
      </c>
      <c r="B38" s="73">
        <v>10</v>
      </c>
      <c r="C38" s="25" t="s">
        <v>605</v>
      </c>
      <c r="D38" s="73"/>
    </row>
    <row r="39" spans="1:4" ht="20.100000000000001" customHeight="1">
      <c r="A39" s="24" t="s">
        <v>580</v>
      </c>
      <c r="B39" s="73">
        <v>553</v>
      </c>
      <c r="C39" s="25" t="s">
        <v>606</v>
      </c>
      <c r="D39" s="73"/>
    </row>
    <row r="40" spans="1:4" ht="20.100000000000001" customHeight="1">
      <c r="A40" s="24" t="s">
        <v>581</v>
      </c>
      <c r="B40" s="73">
        <v>470</v>
      </c>
      <c r="C40" s="25" t="s">
        <v>607</v>
      </c>
      <c r="D40" s="73"/>
    </row>
    <row r="41" spans="1:4" ht="20.100000000000001" customHeight="1">
      <c r="A41" s="24" t="s">
        <v>582</v>
      </c>
      <c r="B41" s="73"/>
      <c r="C41" s="25" t="s">
        <v>608</v>
      </c>
      <c r="D41" s="73"/>
    </row>
    <row r="42" spans="1:4" ht="20.100000000000001" customHeight="1">
      <c r="A42" s="24" t="s">
        <v>583</v>
      </c>
      <c r="B42" s="73"/>
      <c r="C42" s="25" t="s">
        <v>609</v>
      </c>
      <c r="D42" s="73"/>
    </row>
    <row r="43" spans="1:4" ht="20.100000000000001" customHeight="1">
      <c r="A43" s="24" t="s">
        <v>584</v>
      </c>
      <c r="B43" s="73">
        <v>280</v>
      </c>
      <c r="C43" s="25" t="s">
        <v>610</v>
      </c>
      <c r="D43" s="73"/>
    </row>
    <row r="44" spans="1:4" ht="20.100000000000001" customHeight="1">
      <c r="A44" s="24" t="s">
        <v>585</v>
      </c>
      <c r="B44" s="73"/>
      <c r="C44" s="25" t="s">
        <v>611</v>
      </c>
      <c r="D44" s="73"/>
    </row>
    <row r="45" spans="1:4" ht="20.100000000000001" customHeight="1">
      <c r="A45" s="24" t="s">
        <v>586</v>
      </c>
      <c r="B45" s="73"/>
      <c r="C45" s="25" t="s">
        <v>612</v>
      </c>
      <c r="D45" s="73"/>
    </row>
    <row r="46" spans="1:4" ht="20.100000000000001" customHeight="1">
      <c r="A46" s="24" t="s">
        <v>587</v>
      </c>
      <c r="B46" s="73"/>
      <c r="C46" s="25" t="s">
        <v>613</v>
      </c>
      <c r="D46" s="73"/>
    </row>
    <row r="47" spans="1:4" ht="20.100000000000001" customHeight="1">
      <c r="A47" s="24" t="s">
        <v>588</v>
      </c>
      <c r="B47" s="73"/>
      <c r="C47" s="25" t="s">
        <v>614</v>
      </c>
      <c r="D47" s="73"/>
    </row>
    <row r="48" spans="1:4" ht="20.100000000000001" customHeight="1">
      <c r="A48" s="24" t="s">
        <v>589</v>
      </c>
      <c r="B48" s="73"/>
      <c r="C48" s="25" t="s">
        <v>615</v>
      </c>
      <c r="D48" s="73"/>
    </row>
    <row r="49" spans="1:4" ht="20.100000000000001" customHeight="1">
      <c r="A49" s="24" t="s">
        <v>590</v>
      </c>
      <c r="B49" s="73"/>
      <c r="C49" s="25" t="s">
        <v>616</v>
      </c>
      <c r="D49" s="73"/>
    </row>
    <row r="50" spans="1:4" ht="20.100000000000001" customHeight="1">
      <c r="A50" s="24" t="s">
        <v>591</v>
      </c>
      <c r="B50" s="73"/>
      <c r="C50" s="25" t="s">
        <v>617</v>
      </c>
      <c r="D50" s="73"/>
    </row>
    <row r="51" spans="1:4" ht="20.100000000000001" customHeight="1">
      <c r="A51" s="24" t="s">
        <v>592</v>
      </c>
      <c r="B51" s="73"/>
      <c r="C51" s="25" t="s">
        <v>618</v>
      </c>
      <c r="D51" s="73"/>
    </row>
    <row r="52" spans="1:4" ht="20.100000000000001" customHeight="1">
      <c r="A52" s="24" t="s">
        <v>237</v>
      </c>
      <c r="B52" s="73">
        <v>4500</v>
      </c>
      <c r="C52" s="25" t="s">
        <v>195</v>
      </c>
      <c r="D52" s="73"/>
    </row>
    <row r="53" spans="1:4" ht="20.100000000000001" customHeight="1">
      <c r="A53" s="24" t="s">
        <v>72</v>
      </c>
      <c r="B53" s="73">
        <v>4605</v>
      </c>
      <c r="C53" s="25" t="s">
        <v>196</v>
      </c>
      <c r="D53" s="73"/>
    </row>
    <row r="54" spans="1:4" ht="20.100000000000001" customHeight="1">
      <c r="A54" s="24" t="s">
        <v>470</v>
      </c>
      <c r="B54" s="73">
        <v>5</v>
      </c>
      <c r="C54" s="25" t="s">
        <v>470</v>
      </c>
      <c r="D54" s="73"/>
    </row>
    <row r="55" spans="1:4" ht="20.100000000000001" customHeight="1">
      <c r="A55" s="24" t="s">
        <v>471</v>
      </c>
      <c r="B55" s="73"/>
      <c r="C55" s="25" t="s">
        <v>471</v>
      </c>
      <c r="D55" s="73"/>
    </row>
    <row r="56" spans="1:4" ht="20.100000000000001" customHeight="1">
      <c r="A56" s="24" t="s">
        <v>472</v>
      </c>
      <c r="B56" s="73"/>
      <c r="C56" s="25" t="s">
        <v>472</v>
      </c>
      <c r="D56" s="73"/>
    </row>
    <row r="57" spans="1:4" ht="20.100000000000001" customHeight="1">
      <c r="A57" s="24" t="s">
        <v>473</v>
      </c>
      <c r="B57" s="73">
        <v>1</v>
      </c>
      <c r="C57" s="25" t="s">
        <v>473</v>
      </c>
      <c r="D57" s="73"/>
    </row>
    <row r="58" spans="1:4" ht="20.100000000000001" customHeight="1">
      <c r="A58" s="24" t="s">
        <v>474</v>
      </c>
      <c r="B58" s="73"/>
      <c r="C58" s="25" t="s">
        <v>474</v>
      </c>
      <c r="D58" s="73"/>
    </row>
    <row r="59" spans="1:4" ht="20.100000000000001" customHeight="1">
      <c r="A59" s="24" t="s">
        <v>475</v>
      </c>
      <c r="B59" s="73"/>
      <c r="C59" s="25" t="s">
        <v>475</v>
      </c>
      <c r="D59" s="73"/>
    </row>
    <row r="60" spans="1:4" ht="20.100000000000001" customHeight="1">
      <c r="A60" s="24" t="s">
        <v>838</v>
      </c>
      <c r="B60" s="73">
        <v>240</v>
      </c>
      <c r="C60" s="25" t="s">
        <v>838</v>
      </c>
      <c r="D60" s="73"/>
    </row>
    <row r="61" spans="1:4" ht="20.100000000000001" customHeight="1">
      <c r="A61" s="24" t="s">
        <v>476</v>
      </c>
      <c r="B61" s="73"/>
      <c r="C61" s="25" t="s">
        <v>476</v>
      </c>
      <c r="D61" s="73"/>
    </row>
    <row r="62" spans="1:4" ht="20.100000000000001" customHeight="1">
      <c r="A62" s="24" t="s">
        <v>839</v>
      </c>
      <c r="B62" s="73">
        <v>140</v>
      </c>
      <c r="C62" s="25" t="s">
        <v>839</v>
      </c>
      <c r="D62" s="73"/>
    </row>
    <row r="63" spans="1:4" ht="20.100000000000001" customHeight="1">
      <c r="A63" s="24" t="s">
        <v>477</v>
      </c>
      <c r="B63" s="73"/>
      <c r="C63" s="25" t="s">
        <v>477</v>
      </c>
      <c r="D63" s="73"/>
    </row>
    <row r="64" spans="1:4" ht="20.100000000000001" customHeight="1">
      <c r="A64" s="24" t="s">
        <v>478</v>
      </c>
      <c r="B64" s="73">
        <v>96</v>
      </c>
      <c r="C64" s="25" t="s">
        <v>478</v>
      </c>
      <c r="D64" s="73"/>
    </row>
    <row r="65" spans="1:4" ht="20.100000000000001" customHeight="1">
      <c r="A65" s="24" t="s">
        <v>479</v>
      </c>
      <c r="B65" s="73">
        <v>1020</v>
      </c>
      <c r="C65" s="25" t="s">
        <v>479</v>
      </c>
      <c r="D65" s="73"/>
    </row>
    <row r="66" spans="1:4" ht="20.100000000000001" customHeight="1">
      <c r="A66" s="24" t="s">
        <v>480</v>
      </c>
      <c r="B66" s="73"/>
      <c r="C66" s="25" t="s">
        <v>480</v>
      </c>
      <c r="D66" s="73"/>
    </row>
    <row r="67" spans="1:4" ht="20.100000000000001" customHeight="1">
      <c r="A67" s="24" t="s">
        <v>481</v>
      </c>
      <c r="B67" s="73">
        <v>3088</v>
      </c>
      <c r="C67" s="25" t="s">
        <v>481</v>
      </c>
      <c r="D67" s="73"/>
    </row>
    <row r="68" spans="1:4" ht="20.100000000000001" customHeight="1">
      <c r="A68" s="24" t="s">
        <v>482</v>
      </c>
      <c r="B68" s="73"/>
      <c r="C68" s="25" t="s">
        <v>482</v>
      </c>
      <c r="D68" s="73"/>
    </row>
    <row r="69" spans="1:4" ht="20.100000000000001" customHeight="1">
      <c r="A69" s="24" t="s">
        <v>483</v>
      </c>
      <c r="B69" s="73">
        <v>5</v>
      </c>
      <c r="C69" s="25" t="s">
        <v>483</v>
      </c>
      <c r="D69" s="73"/>
    </row>
    <row r="70" spans="1:4" ht="20.100000000000001" customHeight="1">
      <c r="A70" s="24" t="s">
        <v>840</v>
      </c>
      <c r="B70" s="73"/>
      <c r="C70" s="25" t="s">
        <v>840</v>
      </c>
      <c r="D70" s="73"/>
    </row>
    <row r="71" spans="1:4" ht="20.100000000000001" customHeight="1">
      <c r="A71" s="24" t="s">
        <v>484</v>
      </c>
      <c r="B71" s="73"/>
      <c r="C71" s="25" t="s">
        <v>484</v>
      </c>
      <c r="D71" s="73"/>
    </row>
    <row r="72" spans="1:4" ht="20.100000000000001" customHeight="1">
      <c r="A72" s="24" t="s">
        <v>485</v>
      </c>
      <c r="B72" s="73"/>
      <c r="C72" s="25" t="s">
        <v>485</v>
      </c>
      <c r="D72" s="73"/>
    </row>
    <row r="73" spans="1:4" ht="20.100000000000001" customHeight="1">
      <c r="A73" s="24" t="s">
        <v>436</v>
      </c>
      <c r="B73" s="73">
        <v>10</v>
      </c>
      <c r="C73" s="25" t="s">
        <v>486</v>
      </c>
      <c r="D73" s="73"/>
    </row>
    <row r="74" spans="1:4" ht="20.100000000000001" customHeight="1">
      <c r="A74" s="24" t="s">
        <v>197</v>
      </c>
      <c r="B74" s="73"/>
      <c r="C74" s="25" t="s">
        <v>5</v>
      </c>
      <c r="D74" s="73">
        <v>172421</v>
      </c>
    </row>
    <row r="75" spans="1:4" ht="20.100000000000001" customHeight="1">
      <c r="A75" s="24" t="s">
        <v>198</v>
      </c>
      <c r="B75" s="73"/>
      <c r="C75" s="25" t="s">
        <v>465</v>
      </c>
      <c r="D75" s="73"/>
    </row>
    <row r="76" spans="1:4" ht="20.100000000000001" customHeight="1">
      <c r="A76" s="24" t="s">
        <v>199</v>
      </c>
      <c r="B76" s="73"/>
      <c r="C76" s="25" t="s">
        <v>200</v>
      </c>
      <c r="D76" s="73">
        <v>172421</v>
      </c>
    </row>
    <row r="77" spans="1:4" ht="20.100000000000001" customHeight="1">
      <c r="A77" s="24" t="s">
        <v>6</v>
      </c>
      <c r="B77" s="73">
        <v>7772</v>
      </c>
      <c r="C77" s="25"/>
      <c r="D77" s="73"/>
    </row>
    <row r="78" spans="1:4" ht="20.100000000000001" customHeight="1">
      <c r="A78" s="24" t="s">
        <v>201</v>
      </c>
      <c r="B78" s="73">
        <v>226</v>
      </c>
      <c r="C78" s="25" t="s">
        <v>7</v>
      </c>
      <c r="D78" s="73"/>
    </row>
    <row r="79" spans="1:4" ht="20.100000000000001" customHeight="1">
      <c r="A79" s="24" t="s">
        <v>841</v>
      </c>
      <c r="B79" s="73"/>
      <c r="C79" s="25"/>
      <c r="D79" s="73"/>
    </row>
    <row r="80" spans="1:4" ht="20.100000000000001" customHeight="1">
      <c r="A80" s="24" t="s">
        <v>842</v>
      </c>
      <c r="B80" s="73">
        <v>226</v>
      </c>
      <c r="C80" s="25"/>
      <c r="D80" s="73"/>
    </row>
    <row r="81" spans="1:6" ht="20.100000000000001" customHeight="1">
      <c r="A81" s="24" t="s">
        <v>843</v>
      </c>
      <c r="B81" s="73"/>
      <c r="C81" s="25"/>
      <c r="D81" s="73"/>
    </row>
    <row r="82" spans="1:6" ht="20.100000000000001" customHeight="1">
      <c r="A82" s="32" t="s">
        <v>73</v>
      </c>
      <c r="B82" s="73">
        <v>14140</v>
      </c>
      <c r="C82" s="25" t="s">
        <v>266</v>
      </c>
      <c r="D82" s="73">
        <v>1200</v>
      </c>
    </row>
    <row r="83" spans="1:6" ht="20.100000000000001" customHeight="1">
      <c r="A83" s="24" t="s">
        <v>261</v>
      </c>
      <c r="B83" s="73"/>
      <c r="C83" s="25" t="s">
        <v>308</v>
      </c>
      <c r="D83" s="73"/>
    </row>
    <row r="84" spans="1:6" ht="20.100000000000001" customHeight="1">
      <c r="A84" s="24" t="s">
        <v>262</v>
      </c>
      <c r="B84" s="73"/>
      <c r="C84" s="25" t="s">
        <v>309</v>
      </c>
      <c r="D84" s="73">
        <v>1200</v>
      </c>
    </row>
    <row r="85" spans="1:6" ht="20.100000000000001" customHeight="1">
      <c r="A85" s="32" t="s">
        <v>263</v>
      </c>
      <c r="B85" s="73">
        <v>14140</v>
      </c>
      <c r="C85" s="25" t="s">
        <v>310</v>
      </c>
      <c r="D85" s="73"/>
    </row>
    <row r="86" spans="1:6" ht="20.100000000000001" customHeight="1">
      <c r="A86" s="32"/>
      <c r="B86" s="73"/>
      <c r="C86" s="25" t="s">
        <v>311</v>
      </c>
      <c r="D86" s="73"/>
    </row>
    <row r="87" spans="1:6" ht="20.100000000000001" customHeight="1">
      <c r="A87" s="32"/>
      <c r="B87" s="73"/>
      <c r="C87" s="25" t="s">
        <v>312</v>
      </c>
      <c r="D87" s="73"/>
    </row>
    <row r="88" spans="1:6" ht="20.100000000000001" customHeight="1">
      <c r="A88" s="32"/>
      <c r="B88" s="73"/>
      <c r="C88" s="25" t="s">
        <v>278</v>
      </c>
      <c r="D88" s="73"/>
    </row>
    <row r="89" spans="1:6" ht="20.100000000000001" customHeight="1">
      <c r="A89" s="32"/>
      <c r="B89" s="73"/>
      <c r="C89" s="25" t="s">
        <v>313</v>
      </c>
      <c r="D89" s="73"/>
    </row>
    <row r="90" spans="1:6" ht="20.100000000000001" customHeight="1">
      <c r="A90" s="32" t="s">
        <v>440</v>
      </c>
      <c r="B90" s="73">
        <v>1339</v>
      </c>
      <c r="C90" s="25" t="s">
        <v>844</v>
      </c>
      <c r="D90" s="73">
        <v>35586</v>
      </c>
    </row>
    <row r="91" spans="1:6" ht="20.100000000000001" customHeight="1">
      <c r="A91" s="24" t="s">
        <v>466</v>
      </c>
      <c r="B91" s="73"/>
      <c r="C91" s="25" t="s">
        <v>467</v>
      </c>
      <c r="D91" s="73"/>
    </row>
    <row r="92" spans="1:6" ht="20.100000000000001" customHeight="1">
      <c r="A92" s="24" t="s">
        <v>468</v>
      </c>
      <c r="B92" s="73"/>
      <c r="C92" s="25" t="s">
        <v>469</v>
      </c>
      <c r="D92" s="73"/>
      <c r="F92" s="33"/>
    </row>
    <row r="93" spans="1:6" ht="20.100000000000001" customHeight="1">
      <c r="A93" s="24"/>
      <c r="B93" s="73"/>
      <c r="C93" s="25" t="s">
        <v>8</v>
      </c>
      <c r="D93" s="73">
        <v>15</v>
      </c>
    </row>
    <row r="94" spans="1:6" ht="20.100000000000001" customHeight="1">
      <c r="A94" s="24"/>
      <c r="B94" s="73"/>
      <c r="C94" s="25" t="s">
        <v>74</v>
      </c>
      <c r="D94" s="73">
        <v>15</v>
      </c>
      <c r="F94" s="33"/>
    </row>
    <row r="95" spans="1:6" ht="20.100000000000001" customHeight="1">
      <c r="A95" s="24"/>
      <c r="B95" s="73"/>
      <c r="C95" s="25" t="s">
        <v>69</v>
      </c>
      <c r="D95" s="73"/>
      <c r="F95" s="33"/>
    </row>
    <row r="96" spans="1:6" ht="20.100000000000001" customHeight="1">
      <c r="A96" s="24"/>
      <c r="B96" s="73"/>
      <c r="C96" s="25"/>
      <c r="D96" s="73"/>
      <c r="F96" s="33"/>
    </row>
    <row r="97" spans="1:6" ht="20.100000000000001" customHeight="1">
      <c r="A97" s="26" t="s">
        <v>75</v>
      </c>
      <c r="B97" s="73">
        <f>SUM(B5:B6,B74,B77:B78,B82,B90,B91)</f>
        <v>294391</v>
      </c>
      <c r="C97" s="26" t="s">
        <v>76</v>
      </c>
      <c r="D97" s="73">
        <f>SUM(D5:D6,D74,D78,D82,D88,D90:D91,D93)</f>
        <v>294391</v>
      </c>
      <c r="F97" s="161"/>
    </row>
  </sheetData>
  <mergeCells count="3">
    <mergeCell ref="A1:D1"/>
    <mergeCell ref="A2:D2"/>
    <mergeCell ref="A3:D3"/>
  </mergeCells>
  <phoneticPr fontId="2" type="noConversion"/>
  <pageMargins left="0.75" right="0.75" top="1" bottom="1" header="0.5" footer="0.5"/>
  <pageSetup paperSize="9" scale="67" fitToHeight="0" orientation="portrait" r:id="rId1"/>
  <headerFooter>
    <oddFooter>&amp;C10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72"/>
  <sheetViews>
    <sheetView showGridLines="0" showZeros="0" view="pageLayout" zoomScaleNormal="100" zoomScaleSheetLayoutView="100" workbookViewId="0">
      <selection sqref="A1:G1"/>
    </sheetView>
  </sheetViews>
  <sheetFormatPr defaultColWidth="9.125" defaultRowHeight="14.25"/>
  <cols>
    <col min="1" max="1" width="36.625" style="6" customWidth="1"/>
    <col min="2" max="2" width="13" style="6" customWidth="1"/>
    <col min="3" max="6" width="14.625" style="6" customWidth="1"/>
    <col min="7" max="7" width="13.375" style="6" customWidth="1"/>
    <col min="8" max="16384" width="9.125" style="6"/>
  </cols>
  <sheetData>
    <row r="1" spans="1:7" ht="27">
      <c r="A1" s="245" t="s">
        <v>702</v>
      </c>
      <c r="B1" s="245"/>
      <c r="C1" s="245"/>
      <c r="D1" s="245"/>
      <c r="E1" s="245"/>
      <c r="F1" s="245"/>
      <c r="G1" s="245"/>
    </row>
    <row r="2" spans="1:7">
      <c r="A2" s="238" t="s">
        <v>731</v>
      </c>
      <c r="B2" s="238"/>
      <c r="C2" s="238"/>
      <c r="D2" s="238"/>
      <c r="E2" s="238"/>
      <c r="F2" s="238"/>
      <c r="G2" s="238"/>
    </row>
    <row r="3" spans="1:7">
      <c r="A3" s="238" t="s">
        <v>3</v>
      </c>
      <c r="B3" s="238"/>
      <c r="C3" s="238"/>
      <c r="D3" s="238"/>
      <c r="E3" s="238"/>
      <c r="F3" s="238"/>
      <c r="G3" s="238"/>
    </row>
    <row r="4" spans="1:7">
      <c r="A4" s="239" t="s">
        <v>0</v>
      </c>
      <c r="B4" s="239" t="s">
        <v>282</v>
      </c>
      <c r="C4" s="239" t="s">
        <v>12</v>
      </c>
      <c r="D4" s="239"/>
      <c r="E4" s="239"/>
      <c r="F4" s="239"/>
      <c r="G4" s="239" t="s">
        <v>1</v>
      </c>
    </row>
    <row r="5" spans="1:7">
      <c r="A5" s="239"/>
      <c r="B5" s="239"/>
      <c r="C5" s="239" t="s">
        <v>77</v>
      </c>
      <c r="D5" s="239"/>
      <c r="E5" s="239"/>
      <c r="F5" s="260" t="s">
        <v>502</v>
      </c>
      <c r="G5" s="239"/>
    </row>
    <row r="6" spans="1:7">
      <c r="A6" s="239"/>
      <c r="B6" s="239"/>
      <c r="C6" s="16" t="s">
        <v>13</v>
      </c>
      <c r="D6" s="16" t="s">
        <v>78</v>
      </c>
      <c r="E6" s="16" t="s">
        <v>79</v>
      </c>
      <c r="F6" s="261"/>
      <c r="G6" s="239"/>
    </row>
    <row r="7" spans="1:7" ht="15">
      <c r="A7" s="9" t="s">
        <v>44</v>
      </c>
      <c r="B7" s="73">
        <f>SUM(B8:B21)</f>
        <v>83080</v>
      </c>
      <c r="C7" s="28">
        <v>0</v>
      </c>
      <c r="D7" s="28">
        <v>0</v>
      </c>
      <c r="E7" s="28">
        <v>0</v>
      </c>
      <c r="F7" s="28">
        <v>0</v>
      </c>
      <c r="G7" s="73">
        <f>SUM(G8:G21)</f>
        <v>83080</v>
      </c>
    </row>
    <row r="8" spans="1:7" ht="15">
      <c r="A8" s="9" t="s">
        <v>418</v>
      </c>
      <c r="B8" s="73">
        <v>63080</v>
      </c>
      <c r="C8" s="28">
        <v>0</v>
      </c>
      <c r="D8" s="28">
        <v>0</v>
      </c>
      <c r="E8" s="28">
        <v>0</v>
      </c>
      <c r="F8" s="28">
        <v>0</v>
      </c>
      <c r="G8" s="73">
        <v>63080</v>
      </c>
    </row>
    <row r="9" spans="1:7" ht="15">
      <c r="A9" s="9" t="s">
        <v>419</v>
      </c>
      <c r="B9" s="73"/>
      <c r="C9" s="28">
        <v>0</v>
      </c>
      <c r="D9" s="28">
        <v>0</v>
      </c>
      <c r="E9" s="28">
        <v>0</v>
      </c>
      <c r="F9" s="28">
        <v>0</v>
      </c>
      <c r="G9" s="73"/>
    </row>
    <row r="10" spans="1:7" ht="15">
      <c r="A10" s="9" t="s">
        <v>420</v>
      </c>
      <c r="B10" s="73"/>
      <c r="C10" s="28">
        <v>0</v>
      </c>
      <c r="D10" s="28">
        <v>0</v>
      </c>
      <c r="E10" s="28">
        <v>0</v>
      </c>
      <c r="F10" s="28">
        <v>0</v>
      </c>
      <c r="G10" s="73"/>
    </row>
    <row r="11" spans="1:7" ht="15">
      <c r="A11" s="9" t="s">
        <v>421</v>
      </c>
      <c r="B11" s="73">
        <v>12500</v>
      </c>
      <c r="C11" s="28">
        <v>0</v>
      </c>
      <c r="D11" s="28">
        <v>0</v>
      </c>
      <c r="E11" s="28">
        <v>0</v>
      </c>
      <c r="F11" s="28">
        <v>0</v>
      </c>
      <c r="G11" s="73">
        <v>12500</v>
      </c>
    </row>
    <row r="12" spans="1:7" ht="15">
      <c r="A12" s="9" t="s">
        <v>422</v>
      </c>
      <c r="B12" s="73"/>
      <c r="C12" s="28">
        <v>0</v>
      </c>
      <c r="D12" s="28">
        <v>0</v>
      </c>
      <c r="E12" s="28">
        <v>0</v>
      </c>
      <c r="F12" s="28">
        <v>0</v>
      </c>
      <c r="G12" s="73"/>
    </row>
    <row r="13" spans="1:7" ht="15">
      <c r="A13" s="9" t="s">
        <v>423</v>
      </c>
      <c r="B13" s="73"/>
      <c r="C13" s="28">
        <v>0</v>
      </c>
      <c r="D13" s="28">
        <v>0</v>
      </c>
      <c r="E13" s="28">
        <v>0</v>
      </c>
      <c r="F13" s="28">
        <v>0</v>
      </c>
      <c r="G13" s="73"/>
    </row>
    <row r="14" spans="1:7" ht="15">
      <c r="A14" s="9" t="s">
        <v>424</v>
      </c>
      <c r="B14" s="73"/>
      <c r="C14" s="28"/>
      <c r="D14" s="28"/>
      <c r="E14" s="28"/>
      <c r="F14" s="28"/>
      <c r="G14" s="73"/>
    </row>
    <row r="15" spans="1:7" ht="15">
      <c r="A15" s="9" t="s">
        <v>425</v>
      </c>
      <c r="B15" s="73"/>
      <c r="C15" s="28">
        <v>0</v>
      </c>
      <c r="D15" s="28">
        <v>0</v>
      </c>
      <c r="E15" s="28">
        <v>0</v>
      </c>
      <c r="F15" s="28">
        <v>0</v>
      </c>
      <c r="G15" s="73"/>
    </row>
    <row r="16" spans="1:7" ht="15">
      <c r="A16" s="9" t="s">
        <v>426</v>
      </c>
      <c r="B16" s="73"/>
      <c r="C16" s="28">
        <v>0</v>
      </c>
      <c r="D16" s="28">
        <v>0</v>
      </c>
      <c r="E16" s="28">
        <v>0</v>
      </c>
      <c r="F16" s="28">
        <v>0</v>
      </c>
      <c r="G16" s="73"/>
    </row>
    <row r="17" spans="1:7" ht="15">
      <c r="A17" s="9" t="s">
        <v>427</v>
      </c>
      <c r="B17" s="73"/>
      <c r="C17" s="28">
        <v>0</v>
      </c>
      <c r="D17" s="28">
        <v>0</v>
      </c>
      <c r="E17" s="28">
        <v>0</v>
      </c>
      <c r="F17" s="28">
        <v>0</v>
      </c>
      <c r="G17" s="73"/>
    </row>
    <row r="18" spans="1:7" ht="15">
      <c r="A18" s="9" t="s">
        <v>428</v>
      </c>
      <c r="B18" s="73"/>
      <c r="C18" s="28">
        <v>0</v>
      </c>
      <c r="D18" s="28">
        <v>0</v>
      </c>
      <c r="E18" s="28">
        <v>0</v>
      </c>
      <c r="F18" s="28">
        <v>0</v>
      </c>
      <c r="G18" s="73"/>
    </row>
    <row r="19" spans="1:7" ht="15">
      <c r="A19" s="9" t="s">
        <v>429</v>
      </c>
      <c r="B19" s="73"/>
      <c r="C19" s="28">
        <v>0</v>
      </c>
      <c r="D19" s="28">
        <v>0</v>
      </c>
      <c r="E19" s="28">
        <v>0</v>
      </c>
      <c r="F19" s="28">
        <v>0</v>
      </c>
      <c r="G19" s="73"/>
    </row>
    <row r="20" spans="1:7" ht="15">
      <c r="A20" s="66" t="s">
        <v>501</v>
      </c>
      <c r="B20" s="73">
        <v>7500</v>
      </c>
      <c r="C20" s="28">
        <v>0</v>
      </c>
      <c r="D20" s="28">
        <v>0</v>
      </c>
      <c r="E20" s="28">
        <v>0</v>
      </c>
      <c r="F20" s="28">
        <v>0</v>
      </c>
      <c r="G20" s="73">
        <v>7500</v>
      </c>
    </row>
    <row r="21" spans="1:7" ht="15">
      <c r="A21" s="9" t="s">
        <v>430</v>
      </c>
      <c r="B21" s="73"/>
      <c r="C21" s="28">
        <v>0</v>
      </c>
      <c r="D21" s="28">
        <v>0</v>
      </c>
      <c r="E21" s="28">
        <v>0</v>
      </c>
      <c r="F21" s="28">
        <v>0</v>
      </c>
      <c r="G21" s="73"/>
    </row>
    <row r="22" spans="1:7" ht="15">
      <c r="A22" s="9" t="s">
        <v>58</v>
      </c>
      <c r="B22" s="73">
        <f>SUM(B23:B30)</f>
        <v>33000</v>
      </c>
      <c r="C22" s="28">
        <v>0</v>
      </c>
      <c r="D22" s="28">
        <v>0</v>
      </c>
      <c r="E22" s="28">
        <v>0</v>
      </c>
      <c r="F22" s="28">
        <v>0</v>
      </c>
      <c r="G22" s="73">
        <f>SUM(G23:G30)</f>
        <v>33000</v>
      </c>
    </row>
    <row r="23" spans="1:7" ht="15">
      <c r="A23" s="9" t="s">
        <v>431</v>
      </c>
      <c r="B23" s="73">
        <v>8300</v>
      </c>
      <c r="C23" s="28">
        <v>0</v>
      </c>
      <c r="D23" s="28">
        <v>0</v>
      </c>
      <c r="E23" s="28">
        <v>0</v>
      </c>
      <c r="F23" s="28">
        <v>0</v>
      </c>
      <c r="G23" s="73">
        <v>8300</v>
      </c>
    </row>
    <row r="24" spans="1:7" ht="15">
      <c r="A24" s="9" t="s">
        <v>432</v>
      </c>
      <c r="B24" s="73">
        <v>6620</v>
      </c>
      <c r="C24" s="28">
        <v>0</v>
      </c>
      <c r="D24" s="28">
        <v>0</v>
      </c>
      <c r="E24" s="28">
        <v>0</v>
      </c>
      <c r="F24" s="28">
        <v>0</v>
      </c>
      <c r="G24" s="73">
        <v>6620</v>
      </c>
    </row>
    <row r="25" spans="1:7" ht="15">
      <c r="A25" s="64" t="s">
        <v>433</v>
      </c>
      <c r="B25" s="73">
        <v>7480</v>
      </c>
      <c r="C25" s="28">
        <v>0</v>
      </c>
      <c r="D25" s="28">
        <v>0</v>
      </c>
      <c r="E25" s="28">
        <v>0</v>
      </c>
      <c r="F25" s="28">
        <v>0</v>
      </c>
      <c r="G25" s="73">
        <v>7480</v>
      </c>
    </row>
    <row r="26" spans="1:7" ht="15">
      <c r="A26" s="64" t="s">
        <v>434</v>
      </c>
      <c r="B26" s="73"/>
      <c r="C26" s="28">
        <v>0</v>
      </c>
      <c r="D26" s="28">
        <v>0</v>
      </c>
      <c r="E26" s="28">
        <v>0</v>
      </c>
      <c r="F26" s="28">
        <v>0</v>
      </c>
      <c r="G26" s="73"/>
    </row>
    <row r="27" spans="1:7" ht="15">
      <c r="A27" s="64" t="s">
        <v>435</v>
      </c>
      <c r="B27" s="73">
        <v>1700</v>
      </c>
      <c r="C27" s="28">
        <v>0</v>
      </c>
      <c r="D27" s="28">
        <v>0</v>
      </c>
      <c r="E27" s="28">
        <v>0</v>
      </c>
      <c r="F27" s="28">
        <v>0</v>
      </c>
      <c r="G27" s="73">
        <v>1700</v>
      </c>
    </row>
    <row r="28" spans="1:7" ht="15">
      <c r="A28" s="21" t="s">
        <v>748</v>
      </c>
      <c r="B28" s="73"/>
      <c r="C28" s="28"/>
      <c r="D28" s="28"/>
      <c r="E28" s="28"/>
      <c r="F28" s="28"/>
      <c r="G28" s="73"/>
    </row>
    <row r="29" spans="1:7" ht="15">
      <c r="A29" s="21" t="s">
        <v>749</v>
      </c>
      <c r="B29" s="73">
        <v>5600</v>
      </c>
      <c r="C29" s="28"/>
      <c r="D29" s="28"/>
      <c r="E29" s="28"/>
      <c r="F29" s="28"/>
      <c r="G29" s="73">
        <v>5600</v>
      </c>
    </row>
    <row r="30" spans="1:7" ht="15">
      <c r="A30" s="64" t="s">
        <v>436</v>
      </c>
      <c r="B30" s="73">
        <v>3300</v>
      </c>
      <c r="C30" s="28">
        <v>0</v>
      </c>
      <c r="D30" s="28">
        <v>0</v>
      </c>
      <c r="E30" s="28">
        <v>0</v>
      </c>
      <c r="F30" s="28">
        <v>0</v>
      </c>
      <c r="G30" s="73">
        <v>3300</v>
      </c>
    </row>
    <row r="31" spans="1:7" ht="15">
      <c r="A31" s="64"/>
      <c r="B31" s="73"/>
      <c r="C31" s="28"/>
      <c r="D31" s="28"/>
      <c r="E31" s="28"/>
      <c r="F31" s="28"/>
      <c r="G31" s="73"/>
    </row>
    <row r="32" spans="1:7" ht="15">
      <c r="A32" s="22" t="s">
        <v>260</v>
      </c>
      <c r="B32" s="73">
        <f>SUM(B7,B22)</f>
        <v>116080</v>
      </c>
      <c r="C32" s="28">
        <v>0</v>
      </c>
      <c r="D32" s="28">
        <v>0</v>
      </c>
      <c r="E32" s="28">
        <v>0</v>
      </c>
      <c r="F32" s="28">
        <v>0</v>
      </c>
      <c r="G32" s="73">
        <f>SUM(G7,G22)</f>
        <v>116080</v>
      </c>
    </row>
    <row r="33" spans="1:6">
      <c r="A33" s="13"/>
      <c r="B33" s="13"/>
      <c r="C33" s="13"/>
      <c r="D33" s="13"/>
      <c r="E33" s="13"/>
      <c r="F33" s="13"/>
    </row>
    <row r="34" spans="1:6">
      <c r="A34" s="13"/>
      <c r="B34" s="13"/>
      <c r="C34" s="13"/>
      <c r="D34" s="13"/>
      <c r="E34" s="13"/>
      <c r="F34" s="13"/>
    </row>
    <row r="35" spans="1:6">
      <c r="A35" s="13"/>
      <c r="B35" s="13"/>
      <c r="C35" s="13"/>
      <c r="D35" s="13"/>
      <c r="E35" s="13"/>
      <c r="F35" s="13"/>
    </row>
    <row r="36" spans="1:6">
      <c r="A36" s="13"/>
      <c r="B36" s="13"/>
      <c r="C36" s="13"/>
      <c r="D36" s="13"/>
      <c r="E36" s="13"/>
      <c r="F36" s="13"/>
    </row>
    <row r="37" spans="1:6">
      <c r="A37" s="13"/>
      <c r="B37" s="13"/>
      <c r="C37" s="13"/>
      <c r="D37" s="13"/>
      <c r="E37" s="13"/>
      <c r="F37" s="13"/>
    </row>
    <row r="38" spans="1:6">
      <c r="A38" s="13"/>
      <c r="B38" s="13"/>
      <c r="C38" s="13"/>
      <c r="D38" s="13"/>
      <c r="E38" s="13"/>
      <c r="F38" s="13"/>
    </row>
    <row r="39" spans="1:6">
      <c r="A39" s="13"/>
      <c r="B39" s="13"/>
      <c r="C39" s="13"/>
      <c r="D39" s="13"/>
      <c r="E39" s="13"/>
      <c r="F39" s="13"/>
    </row>
    <row r="40" spans="1:6">
      <c r="A40" s="13"/>
      <c r="B40" s="13"/>
      <c r="C40" s="13"/>
      <c r="D40" s="13"/>
      <c r="E40" s="13"/>
      <c r="F40" s="13"/>
    </row>
    <row r="41" spans="1:6">
      <c r="A41" s="13"/>
      <c r="B41" s="13"/>
      <c r="C41" s="13"/>
      <c r="D41" s="13"/>
      <c r="E41" s="13"/>
      <c r="F41" s="13"/>
    </row>
    <row r="42" spans="1:6">
      <c r="A42" s="13"/>
      <c r="B42" s="13"/>
      <c r="C42" s="13"/>
      <c r="D42" s="13"/>
      <c r="E42" s="13"/>
      <c r="F42" s="13"/>
    </row>
    <row r="43" spans="1:6">
      <c r="A43" s="13"/>
      <c r="B43" s="13"/>
      <c r="C43" s="13"/>
      <c r="D43" s="13"/>
      <c r="E43" s="13"/>
      <c r="F43" s="13"/>
    </row>
    <row r="44" spans="1:6">
      <c r="A44" s="13"/>
      <c r="B44" s="13"/>
      <c r="C44" s="13"/>
      <c r="D44" s="13"/>
      <c r="E44" s="13"/>
      <c r="F44" s="13"/>
    </row>
    <row r="45" spans="1:6">
      <c r="A45" s="13"/>
      <c r="B45" s="13"/>
      <c r="C45" s="13"/>
      <c r="D45" s="13"/>
      <c r="E45" s="13"/>
      <c r="F45" s="13"/>
    </row>
    <row r="46" spans="1:6">
      <c r="A46" s="13"/>
      <c r="B46" s="13"/>
      <c r="C46" s="13"/>
      <c r="D46" s="13"/>
      <c r="E46" s="13"/>
      <c r="F46" s="13"/>
    </row>
    <row r="47" spans="1:6">
      <c r="A47" s="13"/>
      <c r="B47" s="13"/>
      <c r="C47" s="13"/>
      <c r="D47" s="13"/>
      <c r="E47" s="13"/>
      <c r="F47" s="13"/>
    </row>
    <row r="48" spans="1:6">
      <c r="A48" s="13"/>
      <c r="B48" s="13"/>
      <c r="C48" s="13"/>
      <c r="D48" s="13"/>
      <c r="E48" s="13"/>
      <c r="F48" s="13"/>
    </row>
    <row r="49" spans="1:6">
      <c r="A49" s="13"/>
      <c r="B49" s="13"/>
      <c r="C49" s="13"/>
      <c r="D49" s="13"/>
      <c r="E49" s="13"/>
      <c r="F49" s="13"/>
    </row>
    <row r="50" spans="1:6">
      <c r="A50" s="13"/>
      <c r="B50" s="13"/>
      <c r="C50" s="13"/>
      <c r="D50" s="13"/>
      <c r="E50" s="13"/>
      <c r="F50" s="13"/>
    </row>
    <row r="51" spans="1:6">
      <c r="A51" s="13"/>
      <c r="B51" s="13"/>
      <c r="C51" s="13"/>
      <c r="D51" s="13"/>
      <c r="E51" s="13"/>
      <c r="F51" s="13"/>
    </row>
    <row r="52" spans="1:6">
      <c r="A52" s="13"/>
      <c r="B52" s="13"/>
      <c r="C52" s="13"/>
      <c r="D52" s="13"/>
      <c r="E52" s="13"/>
      <c r="F52" s="13"/>
    </row>
    <row r="53" spans="1:6">
      <c r="A53" s="13"/>
      <c r="B53" s="13"/>
      <c r="C53" s="13"/>
      <c r="D53" s="13"/>
      <c r="E53" s="13"/>
      <c r="F53" s="13"/>
    </row>
    <row r="54" spans="1:6">
      <c r="A54" s="13"/>
      <c r="B54" s="13"/>
      <c r="C54" s="13"/>
      <c r="D54" s="13"/>
      <c r="E54" s="13"/>
      <c r="F54" s="13"/>
    </row>
    <row r="55" spans="1:6">
      <c r="A55" s="13"/>
      <c r="B55" s="13"/>
      <c r="C55" s="13"/>
      <c r="D55" s="13"/>
      <c r="E55" s="13"/>
      <c r="F55" s="13"/>
    </row>
    <row r="56" spans="1:6">
      <c r="A56" s="13"/>
      <c r="B56" s="13"/>
      <c r="C56" s="13"/>
      <c r="D56" s="13"/>
      <c r="E56" s="13"/>
      <c r="F56" s="13"/>
    </row>
    <row r="57" spans="1:6">
      <c r="A57" s="13"/>
      <c r="B57" s="13"/>
      <c r="C57" s="13"/>
      <c r="D57" s="13"/>
      <c r="E57" s="13"/>
      <c r="F57" s="13"/>
    </row>
    <row r="58" spans="1:6">
      <c r="A58" s="13"/>
      <c r="B58" s="13"/>
      <c r="C58" s="13"/>
      <c r="D58" s="13"/>
      <c r="E58" s="13"/>
      <c r="F58" s="13"/>
    </row>
    <row r="59" spans="1:6">
      <c r="A59" s="13"/>
      <c r="B59" s="13"/>
      <c r="C59" s="13"/>
      <c r="D59" s="13"/>
      <c r="E59" s="13"/>
      <c r="F59" s="13"/>
    </row>
    <row r="60" spans="1:6">
      <c r="A60" s="13"/>
      <c r="B60" s="13"/>
      <c r="C60" s="13"/>
      <c r="D60" s="13"/>
      <c r="E60" s="13"/>
      <c r="F60" s="13"/>
    </row>
    <row r="61" spans="1:6">
      <c r="A61" s="13"/>
      <c r="B61" s="13"/>
      <c r="C61" s="13"/>
      <c r="D61" s="13"/>
      <c r="E61" s="13"/>
      <c r="F61" s="13"/>
    </row>
    <row r="62" spans="1:6">
      <c r="A62" s="13"/>
      <c r="B62" s="13"/>
      <c r="C62" s="13"/>
      <c r="D62" s="13"/>
      <c r="E62" s="13"/>
      <c r="F62" s="13"/>
    </row>
    <row r="63" spans="1:6">
      <c r="A63" s="13"/>
      <c r="B63" s="13"/>
      <c r="C63" s="13"/>
      <c r="D63" s="13"/>
      <c r="E63" s="13"/>
      <c r="F63" s="13"/>
    </row>
    <row r="64" spans="1:6">
      <c r="A64" s="13"/>
      <c r="B64" s="13"/>
      <c r="C64" s="13"/>
      <c r="D64" s="13"/>
      <c r="E64" s="13"/>
      <c r="F64" s="13"/>
    </row>
    <row r="65" spans="1:6">
      <c r="A65" s="13"/>
      <c r="B65" s="13"/>
      <c r="C65" s="13"/>
      <c r="D65" s="13"/>
      <c r="E65" s="13"/>
      <c r="F65" s="13"/>
    </row>
    <row r="66" spans="1:6">
      <c r="A66" s="13"/>
      <c r="B66" s="13"/>
      <c r="C66" s="13"/>
      <c r="D66" s="13"/>
      <c r="E66" s="13"/>
      <c r="F66" s="13"/>
    </row>
    <row r="67" spans="1:6">
      <c r="A67" s="13"/>
      <c r="B67" s="13"/>
      <c r="C67" s="13"/>
      <c r="D67" s="13"/>
      <c r="E67" s="13"/>
      <c r="F67" s="13"/>
    </row>
    <row r="68" spans="1:6">
      <c r="A68" s="13"/>
      <c r="B68" s="13"/>
      <c r="C68" s="13"/>
      <c r="D68" s="13"/>
      <c r="E68" s="13"/>
      <c r="F68" s="13"/>
    </row>
    <row r="69" spans="1:6">
      <c r="A69" s="13"/>
      <c r="B69" s="13"/>
      <c r="C69" s="13"/>
      <c r="D69" s="13"/>
      <c r="E69" s="13"/>
      <c r="F69" s="13"/>
    </row>
    <row r="70" spans="1:6">
      <c r="A70" s="13"/>
      <c r="B70" s="13"/>
      <c r="C70" s="13"/>
      <c r="D70" s="13"/>
      <c r="E70" s="13"/>
      <c r="F70" s="13"/>
    </row>
    <row r="71" spans="1:6">
      <c r="A71" s="13"/>
      <c r="B71" s="13"/>
      <c r="C71" s="13"/>
      <c r="D71" s="13"/>
      <c r="E71" s="13"/>
      <c r="F71" s="13"/>
    </row>
    <row r="72" spans="1:6">
      <c r="A72" s="13"/>
      <c r="B72" s="13"/>
      <c r="C72" s="13"/>
      <c r="D72" s="13"/>
      <c r="E72" s="13"/>
      <c r="F72" s="13"/>
    </row>
    <row r="73" spans="1:6">
      <c r="A73" s="13"/>
      <c r="B73" s="13"/>
      <c r="C73" s="13"/>
      <c r="D73" s="13"/>
      <c r="E73" s="13"/>
      <c r="F73" s="13"/>
    </row>
    <row r="74" spans="1:6">
      <c r="A74" s="13"/>
      <c r="B74" s="13"/>
      <c r="C74" s="13"/>
      <c r="D74" s="13"/>
      <c r="E74" s="13"/>
      <c r="F74" s="13"/>
    </row>
    <row r="75" spans="1:6">
      <c r="A75" s="13"/>
      <c r="B75" s="13"/>
      <c r="C75" s="13"/>
      <c r="D75" s="13"/>
      <c r="E75" s="13"/>
      <c r="F75" s="13"/>
    </row>
    <row r="76" spans="1:6">
      <c r="A76" s="13"/>
      <c r="B76" s="13"/>
      <c r="C76" s="13"/>
      <c r="D76" s="13"/>
      <c r="E76" s="13"/>
      <c r="F76" s="13"/>
    </row>
    <row r="77" spans="1:6">
      <c r="A77" s="13"/>
      <c r="B77" s="13"/>
      <c r="C77" s="13"/>
      <c r="D77" s="13"/>
      <c r="E77" s="13"/>
      <c r="F77" s="13"/>
    </row>
    <row r="78" spans="1:6">
      <c r="A78" s="13"/>
      <c r="B78" s="13"/>
      <c r="C78" s="13"/>
      <c r="D78" s="13"/>
      <c r="E78" s="13"/>
      <c r="F78" s="13"/>
    </row>
    <row r="79" spans="1:6">
      <c r="A79" s="13"/>
      <c r="B79" s="13"/>
      <c r="C79" s="13"/>
      <c r="D79" s="13"/>
      <c r="E79" s="13"/>
      <c r="F79" s="13"/>
    </row>
    <row r="80" spans="1:6">
      <c r="A80" s="13"/>
      <c r="B80" s="13"/>
      <c r="C80" s="13"/>
      <c r="D80" s="13"/>
      <c r="E80" s="13"/>
      <c r="F80" s="13"/>
    </row>
    <row r="81" spans="1:6">
      <c r="A81" s="13"/>
      <c r="B81" s="13"/>
      <c r="C81" s="13"/>
      <c r="D81" s="13"/>
      <c r="E81" s="13"/>
      <c r="F81" s="13"/>
    </row>
    <row r="82" spans="1:6">
      <c r="A82" s="13"/>
      <c r="B82" s="13"/>
      <c r="C82" s="13"/>
      <c r="D82" s="13"/>
      <c r="E82" s="13"/>
      <c r="F82" s="13"/>
    </row>
    <row r="83" spans="1:6">
      <c r="A83" s="13"/>
      <c r="B83" s="13"/>
      <c r="C83" s="13"/>
      <c r="D83" s="13"/>
      <c r="E83" s="13"/>
      <c r="F83" s="13"/>
    </row>
    <row r="84" spans="1:6">
      <c r="A84" s="13"/>
      <c r="B84" s="13"/>
      <c r="C84" s="13"/>
      <c r="D84" s="13"/>
      <c r="E84" s="13"/>
      <c r="F84" s="13"/>
    </row>
    <row r="85" spans="1:6">
      <c r="A85" s="13"/>
      <c r="B85" s="13"/>
      <c r="C85" s="13"/>
      <c r="D85" s="13"/>
      <c r="E85" s="13"/>
      <c r="F85" s="13"/>
    </row>
    <row r="86" spans="1:6">
      <c r="A86" s="13"/>
      <c r="B86" s="13"/>
      <c r="C86" s="13"/>
      <c r="D86" s="13"/>
      <c r="E86" s="13"/>
      <c r="F86" s="13"/>
    </row>
    <row r="87" spans="1:6">
      <c r="A87" s="13"/>
      <c r="B87" s="13"/>
      <c r="C87" s="13"/>
      <c r="D87" s="13"/>
      <c r="E87" s="13"/>
      <c r="F87" s="13"/>
    </row>
    <row r="88" spans="1:6">
      <c r="A88" s="13"/>
      <c r="B88" s="13"/>
      <c r="C88" s="13"/>
      <c r="D88" s="13"/>
      <c r="E88" s="13"/>
      <c r="F88" s="13"/>
    </row>
    <row r="89" spans="1:6">
      <c r="A89" s="13"/>
      <c r="B89" s="13"/>
      <c r="C89" s="13"/>
      <c r="D89" s="13"/>
      <c r="E89" s="13"/>
      <c r="F89" s="13"/>
    </row>
    <row r="90" spans="1:6">
      <c r="A90" s="13"/>
      <c r="B90" s="13"/>
      <c r="C90" s="13"/>
      <c r="D90" s="13"/>
      <c r="E90" s="13"/>
      <c r="F90" s="13"/>
    </row>
    <row r="91" spans="1:6">
      <c r="A91" s="13"/>
      <c r="B91" s="13"/>
      <c r="C91" s="13"/>
      <c r="D91" s="13"/>
      <c r="E91" s="13"/>
      <c r="F91" s="13"/>
    </row>
    <row r="92" spans="1:6">
      <c r="A92" s="13"/>
      <c r="B92" s="13"/>
      <c r="C92" s="13"/>
      <c r="D92" s="13"/>
      <c r="E92" s="13"/>
      <c r="F92" s="13"/>
    </row>
    <row r="93" spans="1:6">
      <c r="A93" s="13"/>
      <c r="B93" s="13"/>
      <c r="C93" s="13"/>
      <c r="D93" s="13"/>
      <c r="E93" s="13"/>
      <c r="F93" s="13"/>
    </row>
    <row r="94" spans="1:6">
      <c r="A94" s="13"/>
      <c r="B94" s="13"/>
      <c r="C94" s="13"/>
      <c r="D94" s="13"/>
      <c r="E94" s="13"/>
      <c r="F94" s="13"/>
    </row>
    <row r="95" spans="1:6">
      <c r="A95" s="13"/>
      <c r="B95" s="13"/>
      <c r="C95" s="13"/>
      <c r="D95" s="13"/>
      <c r="E95" s="13"/>
      <c r="F95" s="13"/>
    </row>
    <row r="96" spans="1:6">
      <c r="A96" s="13"/>
      <c r="B96" s="13"/>
      <c r="C96" s="13"/>
      <c r="D96" s="13"/>
      <c r="E96" s="13"/>
      <c r="F96" s="13"/>
    </row>
    <row r="97" spans="1:6">
      <c r="A97" s="13"/>
      <c r="B97" s="13"/>
      <c r="C97" s="13"/>
      <c r="D97" s="13"/>
      <c r="E97" s="13"/>
      <c r="F97" s="13"/>
    </row>
    <row r="98" spans="1:6">
      <c r="A98" s="13"/>
      <c r="B98" s="13"/>
      <c r="C98" s="13"/>
      <c r="D98" s="13"/>
      <c r="E98" s="13"/>
      <c r="F98" s="13"/>
    </row>
    <row r="99" spans="1:6">
      <c r="A99" s="13"/>
      <c r="B99" s="13"/>
      <c r="C99" s="13"/>
      <c r="D99" s="13"/>
      <c r="E99" s="13"/>
      <c r="F99" s="13"/>
    </row>
    <row r="100" spans="1:6">
      <c r="A100" s="13"/>
      <c r="B100" s="13"/>
      <c r="C100" s="13"/>
      <c r="D100" s="13"/>
      <c r="E100" s="13"/>
      <c r="F100" s="13"/>
    </row>
    <row r="101" spans="1:6">
      <c r="A101" s="13"/>
      <c r="B101" s="13"/>
      <c r="C101" s="13"/>
      <c r="D101" s="13"/>
      <c r="E101" s="13"/>
      <c r="F101" s="13"/>
    </row>
    <row r="102" spans="1:6">
      <c r="A102" s="13"/>
      <c r="B102" s="13"/>
      <c r="C102" s="13"/>
      <c r="D102" s="13"/>
      <c r="E102" s="13"/>
      <c r="F102" s="13"/>
    </row>
    <row r="103" spans="1:6">
      <c r="A103" s="13"/>
      <c r="B103" s="13"/>
      <c r="C103" s="13"/>
      <c r="D103" s="13"/>
      <c r="E103" s="13"/>
      <c r="F103" s="13"/>
    </row>
    <row r="104" spans="1:6">
      <c r="A104" s="13"/>
      <c r="B104" s="13"/>
      <c r="C104" s="13"/>
      <c r="D104" s="13"/>
      <c r="E104" s="13"/>
      <c r="F104" s="13"/>
    </row>
    <row r="105" spans="1:6">
      <c r="A105" s="13"/>
      <c r="B105" s="13"/>
      <c r="C105" s="13"/>
      <c r="D105" s="13"/>
      <c r="E105" s="13"/>
      <c r="F105" s="13"/>
    </row>
    <row r="106" spans="1:6">
      <c r="A106" s="13"/>
      <c r="B106" s="13"/>
      <c r="C106" s="13"/>
      <c r="D106" s="13"/>
      <c r="E106" s="13"/>
      <c r="F106" s="13"/>
    </row>
    <row r="107" spans="1:6">
      <c r="A107" s="13"/>
      <c r="B107" s="13"/>
      <c r="C107" s="13"/>
      <c r="D107" s="13"/>
      <c r="E107" s="13"/>
      <c r="F107" s="13"/>
    </row>
    <row r="108" spans="1:6">
      <c r="A108" s="13"/>
      <c r="B108" s="13"/>
      <c r="C108" s="13"/>
      <c r="D108" s="13"/>
      <c r="E108" s="13"/>
      <c r="F108" s="13"/>
    </row>
    <row r="109" spans="1:6">
      <c r="A109" s="13"/>
      <c r="B109" s="13"/>
      <c r="C109" s="13"/>
      <c r="D109" s="13"/>
      <c r="E109" s="13"/>
      <c r="F109" s="13"/>
    </row>
    <row r="110" spans="1:6">
      <c r="A110" s="13"/>
      <c r="B110" s="13"/>
      <c r="C110" s="13"/>
      <c r="D110" s="13"/>
      <c r="E110" s="13"/>
      <c r="F110" s="13"/>
    </row>
    <row r="111" spans="1:6">
      <c r="A111" s="13"/>
      <c r="B111" s="13"/>
      <c r="C111" s="13"/>
      <c r="D111" s="13"/>
      <c r="E111" s="13"/>
      <c r="F111" s="13"/>
    </row>
    <row r="112" spans="1:6">
      <c r="A112" s="13"/>
      <c r="B112" s="13"/>
      <c r="C112" s="13"/>
      <c r="D112" s="13"/>
      <c r="E112" s="13"/>
      <c r="F112" s="13"/>
    </row>
    <row r="113" spans="1:6">
      <c r="A113" s="13"/>
      <c r="B113" s="13"/>
      <c r="C113" s="13"/>
      <c r="D113" s="13"/>
      <c r="E113" s="13"/>
      <c r="F113" s="13"/>
    </row>
    <row r="114" spans="1:6">
      <c r="A114" s="13"/>
      <c r="B114" s="13"/>
      <c r="C114" s="13"/>
      <c r="D114" s="13"/>
      <c r="E114" s="13"/>
      <c r="F114" s="13"/>
    </row>
    <row r="115" spans="1:6">
      <c r="A115" s="13"/>
      <c r="B115" s="13"/>
      <c r="C115" s="13"/>
      <c r="D115" s="13"/>
      <c r="E115" s="13"/>
      <c r="F115" s="13"/>
    </row>
    <row r="116" spans="1:6">
      <c r="A116" s="13"/>
      <c r="B116" s="13"/>
      <c r="C116" s="13"/>
      <c r="D116" s="13"/>
      <c r="E116" s="13"/>
      <c r="F116" s="13"/>
    </row>
    <row r="117" spans="1:6">
      <c r="A117" s="13"/>
      <c r="B117" s="13"/>
      <c r="C117" s="13"/>
      <c r="D117" s="13"/>
      <c r="E117" s="13"/>
      <c r="F117" s="13"/>
    </row>
    <row r="118" spans="1:6">
      <c r="A118" s="13"/>
      <c r="B118" s="13"/>
      <c r="C118" s="13"/>
      <c r="D118" s="13"/>
      <c r="E118" s="13"/>
      <c r="F118" s="13"/>
    </row>
    <row r="119" spans="1:6">
      <c r="A119" s="13"/>
      <c r="B119" s="13"/>
      <c r="C119" s="13"/>
      <c r="D119" s="13"/>
      <c r="E119" s="13"/>
      <c r="F119" s="13"/>
    </row>
    <row r="120" spans="1:6">
      <c r="A120" s="13"/>
      <c r="B120" s="13"/>
      <c r="C120" s="13"/>
      <c r="D120" s="13"/>
      <c r="E120" s="13"/>
      <c r="F120" s="13"/>
    </row>
    <row r="121" spans="1:6">
      <c r="A121" s="13"/>
      <c r="B121" s="13"/>
      <c r="C121" s="13"/>
      <c r="D121" s="13"/>
      <c r="E121" s="13"/>
      <c r="F121" s="13"/>
    </row>
    <row r="122" spans="1:6">
      <c r="A122" s="13"/>
      <c r="B122" s="13"/>
      <c r="C122" s="13"/>
      <c r="D122" s="13"/>
      <c r="E122" s="13"/>
      <c r="F122" s="13"/>
    </row>
    <row r="123" spans="1:6">
      <c r="A123" s="13"/>
      <c r="B123" s="13"/>
      <c r="C123" s="13"/>
      <c r="D123" s="13"/>
      <c r="E123" s="13"/>
      <c r="F123" s="13"/>
    </row>
    <row r="124" spans="1:6">
      <c r="A124" s="13"/>
      <c r="B124" s="13"/>
      <c r="C124" s="13"/>
      <c r="D124" s="13"/>
      <c r="E124" s="13"/>
      <c r="F124" s="13"/>
    </row>
    <row r="125" spans="1:6">
      <c r="A125" s="13"/>
      <c r="B125" s="13"/>
      <c r="C125" s="13"/>
      <c r="D125" s="13"/>
      <c r="E125" s="13"/>
      <c r="F125" s="13"/>
    </row>
    <row r="126" spans="1:6">
      <c r="A126" s="13"/>
      <c r="B126" s="13"/>
      <c r="C126" s="13"/>
      <c r="D126" s="13"/>
      <c r="E126" s="13"/>
      <c r="F126" s="13"/>
    </row>
    <row r="127" spans="1:6">
      <c r="A127" s="13"/>
      <c r="B127" s="13"/>
      <c r="C127" s="13"/>
      <c r="D127" s="13"/>
      <c r="E127" s="13"/>
      <c r="F127" s="13"/>
    </row>
    <row r="128" spans="1:6">
      <c r="A128" s="13"/>
      <c r="B128" s="13"/>
      <c r="C128" s="13"/>
      <c r="D128" s="13"/>
      <c r="E128" s="13"/>
      <c r="F128" s="13"/>
    </row>
    <row r="129" spans="1:6">
      <c r="A129" s="13"/>
      <c r="B129" s="13"/>
      <c r="C129" s="13"/>
      <c r="D129" s="13"/>
      <c r="E129" s="13"/>
      <c r="F129" s="13"/>
    </row>
    <row r="130" spans="1:6">
      <c r="A130" s="13"/>
      <c r="B130" s="13"/>
      <c r="C130" s="13"/>
      <c r="D130" s="13"/>
      <c r="E130" s="13"/>
      <c r="F130" s="13"/>
    </row>
    <row r="131" spans="1:6">
      <c r="A131" s="13"/>
      <c r="B131" s="13"/>
      <c r="C131" s="13"/>
      <c r="D131" s="13"/>
      <c r="E131" s="13"/>
      <c r="F131" s="13"/>
    </row>
    <row r="132" spans="1:6">
      <c r="A132" s="13"/>
      <c r="B132" s="13"/>
      <c r="C132" s="13"/>
      <c r="D132" s="13"/>
      <c r="E132" s="13"/>
      <c r="F132" s="13"/>
    </row>
    <row r="133" spans="1:6">
      <c r="A133" s="13"/>
      <c r="B133" s="13"/>
      <c r="C133" s="13"/>
      <c r="D133" s="13"/>
      <c r="E133" s="13"/>
      <c r="F133" s="13"/>
    </row>
    <row r="134" spans="1:6">
      <c r="A134" s="13"/>
      <c r="B134" s="13"/>
      <c r="C134" s="13"/>
      <c r="D134" s="13"/>
      <c r="E134" s="13"/>
      <c r="F134" s="13"/>
    </row>
    <row r="135" spans="1:6">
      <c r="A135" s="13"/>
      <c r="B135" s="13"/>
      <c r="C135" s="13"/>
      <c r="D135" s="13"/>
      <c r="E135" s="13"/>
      <c r="F135" s="13"/>
    </row>
    <row r="136" spans="1:6">
      <c r="A136" s="13"/>
      <c r="B136" s="13"/>
      <c r="C136" s="13"/>
      <c r="D136" s="13"/>
      <c r="E136" s="13"/>
      <c r="F136" s="13"/>
    </row>
    <row r="137" spans="1:6">
      <c r="A137" s="13"/>
      <c r="B137" s="13"/>
      <c r="C137" s="13"/>
      <c r="D137" s="13"/>
      <c r="E137" s="13"/>
      <c r="F137" s="13"/>
    </row>
    <row r="138" spans="1:6">
      <c r="A138" s="13"/>
      <c r="B138" s="13"/>
      <c r="C138" s="13"/>
      <c r="D138" s="13"/>
      <c r="E138" s="13"/>
      <c r="F138" s="13"/>
    </row>
    <row r="139" spans="1:6">
      <c r="A139" s="13"/>
      <c r="B139" s="13"/>
      <c r="C139" s="13"/>
      <c r="D139" s="13"/>
      <c r="E139" s="13"/>
      <c r="F139" s="13"/>
    </row>
    <row r="140" spans="1:6">
      <c r="A140" s="13"/>
      <c r="B140" s="13"/>
      <c r="C140" s="13"/>
      <c r="D140" s="13"/>
      <c r="E140" s="13"/>
      <c r="F140" s="13"/>
    </row>
    <row r="141" spans="1:6">
      <c r="A141" s="13"/>
      <c r="B141" s="13"/>
      <c r="C141" s="13"/>
      <c r="D141" s="13"/>
      <c r="E141" s="13"/>
      <c r="F141" s="13"/>
    </row>
    <row r="142" spans="1:6">
      <c r="A142" s="13"/>
      <c r="B142" s="13"/>
      <c r="C142" s="13"/>
      <c r="D142" s="13"/>
      <c r="E142" s="13"/>
      <c r="F142" s="13"/>
    </row>
    <row r="143" spans="1:6">
      <c r="A143" s="13"/>
      <c r="B143" s="13"/>
      <c r="C143" s="13"/>
      <c r="D143" s="13"/>
      <c r="E143" s="13"/>
      <c r="F143" s="13"/>
    </row>
    <row r="144" spans="1:6">
      <c r="A144" s="13"/>
      <c r="B144" s="13"/>
      <c r="C144" s="13"/>
      <c r="D144" s="13"/>
      <c r="E144" s="13"/>
      <c r="F144" s="13"/>
    </row>
    <row r="145" spans="1:6">
      <c r="A145" s="13"/>
      <c r="B145" s="13"/>
      <c r="C145" s="13"/>
      <c r="D145" s="13"/>
      <c r="E145" s="13"/>
      <c r="F145" s="13"/>
    </row>
    <row r="146" spans="1:6">
      <c r="A146" s="13"/>
      <c r="B146" s="13"/>
      <c r="C146" s="13"/>
      <c r="D146" s="13"/>
      <c r="E146" s="13"/>
      <c r="F146" s="13"/>
    </row>
    <row r="147" spans="1:6">
      <c r="A147" s="13"/>
      <c r="B147" s="13"/>
      <c r="C147" s="13"/>
      <c r="D147" s="13"/>
      <c r="E147" s="13"/>
      <c r="F147" s="13"/>
    </row>
    <row r="148" spans="1:6">
      <c r="A148" s="13"/>
      <c r="B148" s="13"/>
      <c r="C148" s="13"/>
      <c r="D148" s="13"/>
      <c r="E148" s="13"/>
      <c r="F148" s="13"/>
    </row>
    <row r="149" spans="1:6">
      <c r="A149" s="13"/>
      <c r="B149" s="13"/>
      <c r="C149" s="13"/>
      <c r="D149" s="13"/>
      <c r="E149" s="13"/>
      <c r="F149" s="13"/>
    </row>
    <row r="150" spans="1:6">
      <c r="A150" s="13"/>
      <c r="B150" s="13"/>
      <c r="C150" s="13"/>
      <c r="D150" s="13"/>
      <c r="E150" s="13"/>
      <c r="F150" s="13"/>
    </row>
    <row r="151" spans="1:6">
      <c r="A151" s="13"/>
      <c r="B151" s="13"/>
      <c r="C151" s="13"/>
      <c r="D151" s="13"/>
      <c r="E151" s="13"/>
      <c r="F151" s="13"/>
    </row>
    <row r="152" spans="1:6">
      <c r="A152" s="13"/>
      <c r="B152" s="13"/>
      <c r="C152" s="13"/>
      <c r="D152" s="13"/>
      <c r="E152" s="13"/>
      <c r="F152" s="13"/>
    </row>
    <row r="153" spans="1:6">
      <c r="A153" s="13"/>
      <c r="B153" s="13"/>
      <c r="C153" s="13"/>
      <c r="D153" s="13"/>
      <c r="E153" s="13"/>
      <c r="F153" s="13"/>
    </row>
    <row r="154" spans="1:6">
      <c r="A154" s="13"/>
      <c r="B154" s="13"/>
      <c r="C154" s="13"/>
      <c r="D154" s="13"/>
      <c r="E154" s="13"/>
      <c r="F154" s="13"/>
    </row>
    <row r="155" spans="1:6">
      <c r="A155" s="13"/>
      <c r="B155" s="13"/>
      <c r="C155" s="13"/>
      <c r="D155" s="13"/>
      <c r="E155" s="13"/>
      <c r="F155" s="13"/>
    </row>
    <row r="156" spans="1:6">
      <c r="A156" s="13"/>
      <c r="B156" s="13"/>
      <c r="C156" s="13"/>
      <c r="D156" s="13"/>
      <c r="E156" s="13"/>
      <c r="F156" s="13"/>
    </row>
    <row r="157" spans="1:6">
      <c r="A157" s="13"/>
      <c r="B157" s="13"/>
      <c r="C157" s="13"/>
      <c r="D157" s="13"/>
      <c r="E157" s="13"/>
      <c r="F157" s="13"/>
    </row>
    <row r="158" spans="1:6">
      <c r="A158" s="13"/>
      <c r="B158" s="13"/>
      <c r="C158" s="13"/>
      <c r="D158" s="13"/>
      <c r="E158" s="13"/>
      <c r="F158" s="13"/>
    </row>
    <row r="159" spans="1:6">
      <c r="A159" s="13"/>
      <c r="B159" s="13"/>
      <c r="C159" s="13"/>
      <c r="D159" s="13"/>
      <c r="E159" s="13"/>
      <c r="F159" s="13"/>
    </row>
    <row r="160" spans="1:6">
      <c r="A160" s="13"/>
      <c r="B160" s="13"/>
      <c r="C160" s="13"/>
      <c r="D160" s="13"/>
      <c r="E160" s="13"/>
      <c r="F160" s="13"/>
    </row>
    <row r="161" spans="1:6">
      <c r="A161" s="13"/>
      <c r="B161" s="13"/>
      <c r="C161" s="13"/>
      <c r="D161" s="13"/>
      <c r="E161" s="13"/>
      <c r="F161" s="13"/>
    </row>
    <row r="162" spans="1:6">
      <c r="A162" s="13"/>
      <c r="B162" s="13"/>
      <c r="C162" s="13"/>
      <c r="D162" s="13"/>
      <c r="E162" s="13"/>
      <c r="F162" s="13"/>
    </row>
    <row r="163" spans="1:6">
      <c r="A163" s="13"/>
      <c r="B163" s="13"/>
      <c r="C163" s="13"/>
      <c r="D163" s="13"/>
      <c r="E163" s="13"/>
      <c r="F163" s="13"/>
    </row>
    <row r="164" spans="1:6">
      <c r="A164" s="13"/>
      <c r="B164" s="13"/>
      <c r="C164" s="13"/>
      <c r="D164" s="13"/>
      <c r="E164" s="13"/>
      <c r="F164" s="13"/>
    </row>
    <row r="165" spans="1:6">
      <c r="A165" s="13"/>
      <c r="B165" s="13"/>
      <c r="C165" s="13"/>
      <c r="D165" s="13"/>
      <c r="E165" s="13"/>
      <c r="F165" s="13"/>
    </row>
    <row r="166" spans="1:6">
      <c r="A166" s="13"/>
      <c r="B166" s="13"/>
      <c r="C166" s="13"/>
      <c r="D166" s="13"/>
      <c r="E166" s="13"/>
      <c r="F166" s="13"/>
    </row>
    <row r="167" spans="1:6">
      <c r="A167" s="13"/>
      <c r="B167" s="13"/>
      <c r="C167" s="13"/>
      <c r="D167" s="13"/>
      <c r="E167" s="13"/>
      <c r="F167" s="13"/>
    </row>
    <row r="168" spans="1:6">
      <c r="A168" s="13"/>
      <c r="B168" s="13"/>
      <c r="C168" s="13"/>
      <c r="D168" s="13"/>
      <c r="E168" s="13"/>
      <c r="F168" s="13"/>
    </row>
    <row r="169" spans="1:6">
      <c r="A169" s="13"/>
      <c r="B169" s="13"/>
      <c r="C169" s="13"/>
      <c r="D169" s="13"/>
      <c r="E169" s="13"/>
      <c r="F169" s="13"/>
    </row>
    <row r="170" spans="1:6">
      <c r="A170" s="13"/>
      <c r="B170" s="13"/>
      <c r="C170" s="13"/>
      <c r="D170" s="13"/>
      <c r="E170" s="13"/>
      <c r="F170" s="13"/>
    </row>
    <row r="171" spans="1:6">
      <c r="A171" s="13"/>
      <c r="B171" s="13"/>
      <c r="C171" s="13"/>
      <c r="D171" s="13"/>
      <c r="E171" s="13"/>
      <c r="F171" s="13"/>
    </row>
    <row r="172" spans="1:6">
      <c r="A172" s="13"/>
      <c r="B172" s="13"/>
      <c r="C172" s="13"/>
      <c r="D172" s="13"/>
      <c r="E172" s="13"/>
      <c r="F172" s="13"/>
    </row>
  </sheetData>
  <mergeCells count="9">
    <mergeCell ref="A1:G1"/>
    <mergeCell ref="A2:G2"/>
    <mergeCell ref="A3:G3"/>
    <mergeCell ref="A4:A6"/>
    <mergeCell ref="B4:B6"/>
    <mergeCell ref="C4:F4"/>
    <mergeCell ref="G4:G6"/>
    <mergeCell ref="C5:E5"/>
    <mergeCell ref="F5:F6"/>
  </mergeCells>
  <phoneticPr fontId="2" type="noConversion"/>
  <printOptions horizontalCentered="1"/>
  <pageMargins left="0.19685039370078741" right="0.19685039370078741" top="0.47244094488188981" bottom="0.43307086614173229" header="0.23622047244094491" footer="0.15748031496062992"/>
  <pageSetup paperSize="9" firstPageNumber="10" fitToHeight="10000" orientation="landscape" useFirstPageNumber="1" r:id="rId1"/>
  <headerFooter alignWithMargins="0">
    <oddFooter>&amp;C&amp;14‐ 11 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28</vt:i4>
      </vt:variant>
      <vt:variant>
        <vt:lpstr>命名范围</vt:lpstr>
      </vt:variant>
      <vt:variant>
        <vt:i4>32</vt:i4>
      </vt:variant>
    </vt:vector>
  </HeadingPairs>
  <TitlesOfParts>
    <vt:vector size="60" baseType="lpstr">
      <vt:lpstr>封面</vt:lpstr>
      <vt:lpstr>目录</vt:lpstr>
      <vt:lpstr>01</vt:lpstr>
      <vt:lpstr>02</vt:lpstr>
      <vt:lpstr>03</vt:lpstr>
      <vt:lpstr>04-1</vt:lpstr>
      <vt:lpstr>04-2</vt:lpstr>
      <vt:lpstr>04-3</vt:lpstr>
      <vt:lpstr>05-1</vt:lpstr>
      <vt:lpstr>05-2</vt:lpstr>
      <vt:lpstr>05-3</vt:lpstr>
      <vt:lpstr>06-1</vt:lpstr>
      <vt:lpstr>06-2 </vt:lpstr>
      <vt:lpstr>06-3</vt:lpstr>
      <vt:lpstr>07</vt:lpstr>
      <vt:lpstr>08</vt:lpstr>
      <vt:lpstr>09-1</vt:lpstr>
      <vt:lpstr>09-2</vt:lpstr>
      <vt:lpstr>09-3</vt:lpstr>
      <vt:lpstr>10-1</vt:lpstr>
      <vt:lpstr>10-2</vt:lpstr>
      <vt:lpstr>10-3</vt:lpstr>
      <vt:lpstr>11</vt:lpstr>
      <vt:lpstr>12</vt:lpstr>
      <vt:lpstr>13</vt:lpstr>
      <vt:lpstr>14</vt:lpstr>
      <vt:lpstr>15</vt:lpstr>
      <vt:lpstr>16</vt:lpstr>
      <vt:lpstr>'01'!Print_Area</vt:lpstr>
      <vt:lpstr>'02'!Print_Area</vt:lpstr>
      <vt:lpstr>'03'!Print_Area</vt:lpstr>
      <vt:lpstr>'04-1'!Print_Area</vt:lpstr>
      <vt:lpstr>'05-1'!Print_Area</vt:lpstr>
      <vt:lpstr>'06-1'!Print_Area</vt:lpstr>
      <vt:lpstr>'07'!Print_Area</vt:lpstr>
      <vt:lpstr>'08'!Print_Area</vt:lpstr>
      <vt:lpstr>'09-1'!Print_Area</vt:lpstr>
      <vt:lpstr>'10-1'!Print_Area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目录!Print_Area</vt:lpstr>
      <vt:lpstr>'01'!Print_Titles</vt:lpstr>
      <vt:lpstr>'02'!Print_Titles</vt:lpstr>
      <vt:lpstr>'03'!Print_Titles</vt:lpstr>
      <vt:lpstr>'04-1'!Print_Titles</vt:lpstr>
      <vt:lpstr>'05-1'!Print_Titles</vt:lpstr>
      <vt:lpstr>'06-1'!Print_Titles</vt:lpstr>
      <vt:lpstr>'06-2 '!Print_Titles</vt:lpstr>
      <vt:lpstr>'06-3'!Print_Titles</vt:lpstr>
      <vt:lpstr>'07'!Print_Titles</vt:lpstr>
      <vt:lpstr>'08'!Print_Titles</vt:lpstr>
      <vt:lpstr>'09-1'!Print_Titles</vt:lpstr>
      <vt:lpstr>'10-1'!Print_Titles</vt:lpstr>
      <vt:lpstr>'12'!Print_Titles</vt:lpstr>
      <vt:lpstr>'13'!Print_Titles</vt:lpstr>
      <vt:lpstr>'14'!Print_Titles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马列</dc:creator>
  <cp:lastModifiedBy>闫超</cp:lastModifiedBy>
  <cp:lastPrinted>2021-08-11T09:32:08Z</cp:lastPrinted>
  <dcterms:created xsi:type="dcterms:W3CDTF">2009-07-17T02:09:50Z</dcterms:created>
  <dcterms:modified xsi:type="dcterms:W3CDTF">2021-08-11T10:42:08Z</dcterms:modified>
</cp:coreProperties>
</file>